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/>
  <mc:AlternateContent xmlns:mc="http://schemas.openxmlformats.org/markup-compatibility/2006">
    <mc:Choice Requires="x15">
      <x15ac:absPath xmlns:x15ac="http://schemas.microsoft.com/office/spreadsheetml/2010/11/ac" url="C:\Users\info\Desktop\VŘ - chodníky\"/>
    </mc:Choice>
  </mc:AlternateContent>
  <xr:revisionPtr revIDLastSave="0" documentId="8_{5D4CCB4C-5AF5-431F-83E1-9E0914347B88}" xr6:coauthVersionLast="47" xr6:coauthVersionMax="47" xr10:uidLastSave="{00000000-0000-0000-0000-000000000000}"/>
  <bookViews>
    <workbookView xWindow="-110" yWindow="-110" windowWidth="19420" windowHeight="10420" activeTab="2" xr2:uid="{00000000-000D-0000-FFFF-FFFF00000000}"/>
  </bookViews>
  <sheets>
    <sheet name="Rekapitulace stavby" sheetId="1" r:id="rId1"/>
    <sheet name="Bourací prác..." sheetId="2" r:id="rId2"/>
    <sheet name="Stavební prá..." sheetId="3" r:id="rId3"/>
    <sheet name="Vedlejší roz..." sheetId="4" r:id="rId4"/>
    <sheet name="Pokyny pro vyplnění" sheetId="5" r:id="rId5"/>
  </sheets>
  <definedNames>
    <definedName name="_xlnm._FilterDatabase" localSheetId="1" hidden="1">'Bourací prác...'!$C$82:$J$133</definedName>
    <definedName name="_xlnm._FilterDatabase" localSheetId="2" hidden="1">'Stavební prá...'!$C$85:$J$162</definedName>
    <definedName name="_xlnm._FilterDatabase" localSheetId="3" hidden="1">'Vedlejší roz...'!$C$83:$J$97</definedName>
    <definedName name="_xlnm.Print_Titles" localSheetId="1">'Bourací prác...'!$82:$82</definedName>
    <definedName name="_xlnm.Print_Titles" localSheetId="0">'Rekapitulace stavby'!$52:$52</definedName>
    <definedName name="_xlnm.Print_Titles" localSheetId="2">'Stavební prá...'!$85:$85</definedName>
    <definedName name="_xlnm.Print_Titles" localSheetId="3">'Vedlejší roz...'!$83:$83</definedName>
    <definedName name="_xlnm.Print_Area" localSheetId="1">'Bourací prác...'!$C$4:$J$39,'Bourací prác...'!$C$45:$J$64,'Bourací prác...'!$C$70:$J$133</definedName>
    <definedName name="_xlnm.Print_Area" localSheetId="4">'Pokyny pro vyplnění'!$B$2:$K$71,'Pokyny pro vyplnění'!$B$74:$K$118,'Pokyny pro vyplnění'!$B$121:$K$161,'Pokyny pro vyplnění'!$B$164:$K$218</definedName>
    <definedName name="_xlnm.Print_Area" localSheetId="0">'Rekapitulace stavby'!$D$4:$AO$36,'Rekapitulace stavby'!$C$42:$AQ$58</definedName>
    <definedName name="_xlnm.Print_Area" localSheetId="2">'Stavební prá...'!$C$4:$J$39,'Stavební prá...'!$C$45:$J$67,'Stavební prá...'!$C$73:$J$162</definedName>
    <definedName name="_xlnm.Print_Area" localSheetId="3">'Vedlejší roz...'!$C$4:$J$39,'Vedlejší roz...'!$C$45:$J$65,'Vedlejší roz...'!$C$71:$J$97</definedName>
  </definedNames>
  <calcPr calcId="191029"/>
</workbook>
</file>

<file path=xl/calcChain.xml><?xml version="1.0" encoding="utf-8"?>
<calcChain xmlns="http://schemas.openxmlformats.org/spreadsheetml/2006/main">
  <c r="J131" i="2" l="1"/>
  <c r="E18" i="2" l="1"/>
  <c r="F56" i="2" s="1"/>
  <c r="L50" i="1"/>
  <c r="J17" i="2"/>
  <c r="J18" i="2"/>
  <c r="J37" i="4"/>
  <c r="J36" i="4"/>
  <c r="AY57" i="1" s="1"/>
  <c r="J35" i="4"/>
  <c r="AX57" i="1" s="1"/>
  <c r="BH97" i="4"/>
  <c r="BG97" i="4"/>
  <c r="BF97" i="4"/>
  <c r="BE97" i="4"/>
  <c r="S97" i="4"/>
  <c r="S96" i="4" s="1"/>
  <c r="Q97" i="4"/>
  <c r="Q96" i="4" s="1"/>
  <c r="O97" i="4"/>
  <c r="O96" i="4" s="1"/>
  <c r="BH95" i="4"/>
  <c r="BG95" i="4"/>
  <c r="BF95" i="4"/>
  <c r="BE95" i="4"/>
  <c r="S95" i="4"/>
  <c r="S94" i="4" s="1"/>
  <c r="Q95" i="4"/>
  <c r="Q94" i="4" s="1"/>
  <c r="O95" i="4"/>
  <c r="O94" i="4" s="1"/>
  <c r="BH93" i="4"/>
  <c r="BG93" i="4"/>
  <c r="BF93" i="4"/>
  <c r="BE93" i="4"/>
  <c r="S93" i="4"/>
  <c r="Q93" i="4"/>
  <c r="O93" i="4"/>
  <c r="BH92" i="4"/>
  <c r="BG92" i="4"/>
  <c r="BF92" i="4"/>
  <c r="BE92" i="4"/>
  <c r="S92" i="4"/>
  <c r="Q92" i="4"/>
  <c r="O92" i="4"/>
  <c r="BH91" i="4"/>
  <c r="BG91" i="4"/>
  <c r="BF91" i="4"/>
  <c r="BE91" i="4"/>
  <c r="S91" i="4"/>
  <c r="Q91" i="4"/>
  <c r="O91" i="4"/>
  <c r="BH89" i="4"/>
  <c r="BG89" i="4"/>
  <c r="BF89" i="4"/>
  <c r="BE89" i="4"/>
  <c r="S89" i="4"/>
  <c r="Q89" i="4"/>
  <c r="O89" i="4"/>
  <c r="BH88" i="4"/>
  <c r="BG88" i="4"/>
  <c r="BF88" i="4"/>
  <c r="BE88" i="4"/>
  <c r="S88" i="4"/>
  <c r="Q88" i="4"/>
  <c r="O88" i="4"/>
  <c r="BH87" i="4"/>
  <c r="BG87" i="4"/>
  <c r="BF87" i="4"/>
  <c r="BE87" i="4"/>
  <c r="S87" i="4"/>
  <c r="Q87" i="4"/>
  <c r="O87" i="4"/>
  <c r="J81" i="4"/>
  <c r="J80" i="4"/>
  <c r="F80" i="4"/>
  <c r="F78" i="4"/>
  <c r="E76" i="4"/>
  <c r="J55" i="4"/>
  <c r="J54" i="4"/>
  <c r="F54" i="4"/>
  <c r="F52" i="4"/>
  <c r="E50" i="4"/>
  <c r="J18" i="4"/>
  <c r="E18" i="4"/>
  <c r="F55" i="4" s="1"/>
  <c r="J17" i="4"/>
  <c r="E7" i="4"/>
  <c r="E74" i="4" s="1"/>
  <c r="J37" i="3"/>
  <c r="J36" i="3"/>
  <c r="AY56" i="1"/>
  <c r="J35" i="3"/>
  <c r="AX56" i="1"/>
  <c r="BG162" i="3"/>
  <c r="BF162" i="3"/>
  <c r="BE162" i="3"/>
  <c r="BD162" i="3"/>
  <c r="R162" i="3"/>
  <c r="P162" i="3"/>
  <c r="N162" i="3"/>
  <c r="BG161" i="3"/>
  <c r="BF161" i="3"/>
  <c r="BE161" i="3"/>
  <c r="BD161" i="3"/>
  <c r="R161" i="3"/>
  <c r="P161" i="3"/>
  <c r="N161" i="3"/>
  <c r="BG158" i="3"/>
  <c r="BF158" i="3"/>
  <c r="BE158" i="3"/>
  <c r="BD158" i="3"/>
  <c r="R158" i="3"/>
  <c r="P158" i="3"/>
  <c r="N158" i="3"/>
  <c r="BG154" i="3"/>
  <c r="BF154" i="3"/>
  <c r="BE154" i="3"/>
  <c r="BD154" i="3"/>
  <c r="R154" i="3"/>
  <c r="P154" i="3"/>
  <c r="N154" i="3"/>
  <c r="BG152" i="3"/>
  <c r="BF152" i="3"/>
  <c r="BE152" i="3"/>
  <c r="BD152" i="3"/>
  <c r="R152" i="3"/>
  <c r="P152" i="3"/>
  <c r="N152" i="3"/>
  <c r="BG149" i="3"/>
  <c r="BF149" i="3"/>
  <c r="BE149" i="3"/>
  <c r="BD149" i="3"/>
  <c r="R149" i="3"/>
  <c r="P149" i="3"/>
  <c r="N149" i="3"/>
  <c r="BG147" i="3"/>
  <c r="BF147" i="3"/>
  <c r="BE147" i="3"/>
  <c r="BD147" i="3"/>
  <c r="R147" i="3"/>
  <c r="P147" i="3"/>
  <c r="N147" i="3"/>
  <c r="BG144" i="3"/>
  <c r="BF144" i="3"/>
  <c r="BE144" i="3"/>
  <c r="BD144" i="3"/>
  <c r="R144" i="3"/>
  <c r="P144" i="3"/>
  <c r="N144" i="3"/>
  <c r="BG141" i="3"/>
  <c r="BF141" i="3"/>
  <c r="BE141" i="3"/>
  <c r="BD141" i="3"/>
  <c r="R141" i="3"/>
  <c r="P141" i="3"/>
  <c r="N141" i="3"/>
  <c r="BG137" i="3"/>
  <c r="BF137" i="3"/>
  <c r="BE137" i="3"/>
  <c r="BD137" i="3"/>
  <c r="R137" i="3"/>
  <c r="P137" i="3"/>
  <c r="N137" i="3"/>
  <c r="BG133" i="3"/>
  <c r="BF133" i="3"/>
  <c r="BE133" i="3"/>
  <c r="BD133" i="3"/>
  <c r="R133" i="3"/>
  <c r="P133" i="3"/>
  <c r="N133" i="3"/>
  <c r="BG130" i="3"/>
  <c r="BF130" i="3"/>
  <c r="BE130" i="3"/>
  <c r="BD130" i="3"/>
  <c r="R130" i="3"/>
  <c r="P130" i="3"/>
  <c r="N130" i="3"/>
  <c r="BG127" i="3"/>
  <c r="BF127" i="3"/>
  <c r="BE127" i="3"/>
  <c r="BD127" i="3"/>
  <c r="R127" i="3"/>
  <c r="P127" i="3"/>
  <c r="N127" i="3"/>
  <c r="BG122" i="3"/>
  <c r="BF122" i="3"/>
  <c r="BE122" i="3"/>
  <c r="BD122" i="3"/>
  <c r="R122" i="3"/>
  <c r="P122" i="3"/>
  <c r="N122" i="3"/>
  <c r="BG119" i="3"/>
  <c r="BF119" i="3"/>
  <c r="BE119" i="3"/>
  <c r="BD119" i="3"/>
  <c r="R119" i="3"/>
  <c r="P119" i="3"/>
  <c r="N119" i="3"/>
  <c r="BG114" i="3"/>
  <c r="BF114" i="3"/>
  <c r="BE114" i="3"/>
  <c r="BD114" i="3"/>
  <c r="R114" i="3"/>
  <c r="P114" i="3"/>
  <c r="N114" i="3"/>
  <c r="BG112" i="3"/>
  <c r="BF112" i="3"/>
  <c r="BE112" i="3"/>
  <c r="BD112" i="3"/>
  <c r="R112" i="3"/>
  <c r="P112" i="3"/>
  <c r="N112" i="3"/>
  <c r="BG109" i="3"/>
  <c r="BF109" i="3"/>
  <c r="BE109" i="3"/>
  <c r="BD109" i="3"/>
  <c r="R109" i="3"/>
  <c r="P109" i="3"/>
  <c r="N109" i="3"/>
  <c r="BG107" i="3"/>
  <c r="BF107" i="3"/>
  <c r="BE107" i="3"/>
  <c r="BD107" i="3"/>
  <c r="R107" i="3"/>
  <c r="P107" i="3"/>
  <c r="N107" i="3"/>
  <c r="BG102" i="3"/>
  <c r="BF102" i="3"/>
  <c r="BE102" i="3"/>
  <c r="BD102" i="3"/>
  <c r="R102" i="3"/>
  <c r="P102" i="3"/>
  <c r="N102" i="3"/>
  <c r="BG96" i="3"/>
  <c r="BF96" i="3"/>
  <c r="BE96" i="3"/>
  <c r="BD96" i="3"/>
  <c r="R96" i="3"/>
  <c r="R95" i="3" s="1"/>
  <c r="P96" i="3"/>
  <c r="P95" i="3" s="1"/>
  <c r="N96" i="3"/>
  <c r="N95" i="3" s="1"/>
  <c r="BG92" i="3"/>
  <c r="BF92" i="3"/>
  <c r="BE92" i="3"/>
  <c r="BD92" i="3"/>
  <c r="R92" i="3"/>
  <c r="P92" i="3"/>
  <c r="N92" i="3"/>
  <c r="BG89" i="3"/>
  <c r="BF89" i="3"/>
  <c r="BE89" i="3"/>
  <c r="BD89" i="3"/>
  <c r="R89" i="3"/>
  <c r="P89" i="3"/>
  <c r="N89" i="3"/>
  <c r="J83" i="3"/>
  <c r="J82" i="3"/>
  <c r="F82" i="3"/>
  <c r="F80" i="3"/>
  <c r="E78" i="3"/>
  <c r="J55" i="3"/>
  <c r="J54" i="3"/>
  <c r="F54" i="3"/>
  <c r="F52" i="3"/>
  <c r="E50" i="3"/>
  <c r="J18" i="3"/>
  <c r="E18" i="3"/>
  <c r="F55" i="3" s="1"/>
  <c r="J17" i="3"/>
  <c r="E7" i="3"/>
  <c r="E76" i="3" s="1"/>
  <c r="J37" i="2"/>
  <c r="J36" i="2"/>
  <c r="AY55" i="1" s="1"/>
  <c r="J35" i="2"/>
  <c r="AX55" i="1" s="1"/>
  <c r="BH131" i="2"/>
  <c r="BG131" i="2"/>
  <c r="BF131" i="2"/>
  <c r="BE131" i="2"/>
  <c r="S131" i="2"/>
  <c r="Q131" i="2"/>
  <c r="O131" i="2"/>
  <c r="BH128" i="2"/>
  <c r="BG128" i="2"/>
  <c r="BF128" i="2"/>
  <c r="BE128" i="2"/>
  <c r="S128" i="2"/>
  <c r="Q128" i="2"/>
  <c r="O128" i="2"/>
  <c r="BH125" i="2"/>
  <c r="BG125" i="2"/>
  <c r="BF125" i="2"/>
  <c r="BE125" i="2"/>
  <c r="S125" i="2"/>
  <c r="Q125" i="2"/>
  <c r="O125" i="2"/>
  <c r="BH122" i="2"/>
  <c r="BG122" i="2"/>
  <c r="BF122" i="2"/>
  <c r="BE122" i="2"/>
  <c r="S122" i="2"/>
  <c r="Q122" i="2"/>
  <c r="O122" i="2"/>
  <c r="BH119" i="2"/>
  <c r="BG119" i="2"/>
  <c r="BF119" i="2"/>
  <c r="BE119" i="2"/>
  <c r="S119" i="2"/>
  <c r="Q119" i="2"/>
  <c r="O119" i="2"/>
  <c r="BH114" i="2"/>
  <c r="BG114" i="2"/>
  <c r="BF114" i="2"/>
  <c r="BE114" i="2"/>
  <c r="S114" i="2"/>
  <c r="Q114" i="2"/>
  <c r="O114" i="2"/>
  <c r="BH111" i="2"/>
  <c r="BG111" i="2"/>
  <c r="BF111" i="2"/>
  <c r="BE111" i="2"/>
  <c r="S111" i="2"/>
  <c r="Q111" i="2"/>
  <c r="O111" i="2"/>
  <c r="BH106" i="2"/>
  <c r="BG106" i="2"/>
  <c r="BF106" i="2"/>
  <c r="BE106" i="2"/>
  <c r="S106" i="2"/>
  <c r="Q106" i="2"/>
  <c r="O106" i="2"/>
  <c r="BH102" i="2"/>
  <c r="BG102" i="2"/>
  <c r="BF102" i="2"/>
  <c r="BE102" i="2"/>
  <c r="S102" i="2"/>
  <c r="S101" i="2" s="1"/>
  <c r="Q102" i="2"/>
  <c r="Q101" i="2"/>
  <c r="O102" i="2"/>
  <c r="O101" i="2" s="1"/>
  <c r="BH98" i="2"/>
  <c r="BG98" i="2"/>
  <c r="BF98" i="2"/>
  <c r="BE98" i="2"/>
  <c r="S98" i="2"/>
  <c r="Q98" i="2"/>
  <c r="O98" i="2"/>
  <c r="BH95" i="2"/>
  <c r="BG95" i="2"/>
  <c r="BF95" i="2"/>
  <c r="BE95" i="2"/>
  <c r="S95" i="2"/>
  <c r="Q95" i="2"/>
  <c r="O95" i="2"/>
  <c r="BH92" i="2"/>
  <c r="BG92" i="2"/>
  <c r="BF92" i="2"/>
  <c r="BE92" i="2"/>
  <c r="S92" i="2"/>
  <c r="Q92" i="2"/>
  <c r="O92" i="2"/>
  <c r="BH89" i="2"/>
  <c r="BG89" i="2"/>
  <c r="BF89" i="2"/>
  <c r="BE89" i="2"/>
  <c r="S89" i="2"/>
  <c r="Q89" i="2"/>
  <c r="O89" i="2"/>
  <c r="BH86" i="2"/>
  <c r="BG86" i="2"/>
  <c r="BF86" i="2"/>
  <c r="BE86" i="2"/>
  <c r="S86" i="2"/>
  <c r="Q86" i="2"/>
  <c r="O86" i="2"/>
  <c r="J80" i="2"/>
  <c r="J79" i="2"/>
  <c r="F79" i="2"/>
  <c r="F77" i="2"/>
  <c r="E75" i="2"/>
  <c r="J55" i="2"/>
  <c r="J54" i="2"/>
  <c r="F54" i="2"/>
  <c r="F52" i="2"/>
  <c r="E50" i="2"/>
  <c r="J52" i="2"/>
  <c r="E7" i="2"/>
  <c r="E48" i="2" s="1"/>
  <c r="AM50" i="1"/>
  <c r="AM49" i="1"/>
  <c r="L49" i="1"/>
  <c r="L47" i="1"/>
  <c r="L45" i="1"/>
  <c r="L44" i="1"/>
  <c r="BJ93" i="4"/>
  <c r="BI154" i="3"/>
  <c r="BI137" i="3"/>
  <c r="J112" i="3"/>
  <c r="BJ125" i="2"/>
  <c r="BJ106" i="2"/>
  <c r="J89" i="2"/>
  <c r="J92" i="4"/>
  <c r="J137" i="3"/>
  <c r="BI96" i="3"/>
  <c r="BJ89" i="2"/>
  <c r="BI152" i="3"/>
  <c r="J141" i="3"/>
  <c r="BI112" i="3"/>
  <c r="J96" i="3"/>
  <c r="J119" i="2"/>
  <c r="BJ98" i="2"/>
  <c r="BJ91" i="4"/>
  <c r="J88" i="4"/>
  <c r="J154" i="3"/>
  <c r="BI133" i="3"/>
  <c r="J109" i="3"/>
  <c r="BI89" i="3"/>
  <c r="AS54" i="1"/>
  <c r="BJ95" i="4"/>
  <c r="J144" i="3"/>
  <c r="BI127" i="3"/>
  <c r="BJ119" i="2"/>
  <c r="J98" i="2"/>
  <c r="BJ92" i="4"/>
  <c r="J158" i="3"/>
  <c r="BI119" i="3"/>
  <c r="J106" i="2"/>
  <c r="BI158" i="3"/>
  <c r="BI122" i="3"/>
  <c r="J102" i="3"/>
  <c r="J122" i="2"/>
  <c r="J102" i="2"/>
  <c r="J97" i="4"/>
  <c r="J89" i="4"/>
  <c r="J87" i="4"/>
  <c r="BI144" i="3"/>
  <c r="J122" i="3"/>
  <c r="J92" i="3"/>
  <c r="J86" i="2"/>
  <c r="J161" i="3"/>
  <c r="BI141" i="3"/>
  <c r="J119" i="3"/>
  <c r="J89" i="3"/>
  <c r="J111" i="2"/>
  <c r="J95" i="2"/>
  <c r="J93" i="4"/>
  <c r="J162" i="3"/>
  <c r="J130" i="3"/>
  <c r="J125" i="2"/>
  <c r="BJ97" i="4"/>
  <c r="BI149" i="3"/>
  <c r="J114" i="3"/>
  <c r="BJ131" i="2"/>
  <c r="BJ114" i="2"/>
  <c r="BJ95" i="2"/>
  <c r="BJ89" i="4"/>
  <c r="BJ87" i="4"/>
  <c r="BI147" i="3"/>
  <c r="BI114" i="3"/>
  <c r="BI102" i="3"/>
  <c r="J128" i="2"/>
  <c r="J95" i="4"/>
  <c r="J152" i="3"/>
  <c r="J133" i="3"/>
  <c r="BI109" i="3"/>
  <c r="BJ128" i="2"/>
  <c r="BJ122" i="2"/>
  <c r="BJ102" i="2"/>
  <c r="BJ86" i="2"/>
  <c r="BI161" i="3"/>
  <c r="J127" i="3"/>
  <c r="J114" i="2"/>
  <c r="BI162" i="3"/>
  <c r="J147" i="3"/>
  <c r="BI107" i="3"/>
  <c r="BI92" i="3"/>
  <c r="BJ111" i="2"/>
  <c r="J92" i="2"/>
  <c r="J91" i="4"/>
  <c r="BJ88" i="4"/>
  <c r="J149" i="3"/>
  <c r="BI130" i="3"/>
  <c r="J107" i="3"/>
  <c r="BJ92" i="2"/>
  <c r="F83" i="3" l="1"/>
  <c r="F81" i="2"/>
  <c r="F81" i="4"/>
  <c r="BI88" i="3"/>
  <c r="J88" i="3" s="1"/>
  <c r="J61" i="3" s="1"/>
  <c r="N88" i="3"/>
  <c r="R88" i="3"/>
  <c r="P101" i="3"/>
  <c r="BI108" i="3"/>
  <c r="J108" i="3" s="1"/>
  <c r="J64" i="3" s="1"/>
  <c r="P108" i="3"/>
  <c r="BI132" i="3"/>
  <c r="J132" i="3" s="1"/>
  <c r="J65" i="3" s="1"/>
  <c r="P132" i="3"/>
  <c r="BI160" i="3"/>
  <c r="J160" i="3" s="1"/>
  <c r="J66" i="3" s="1"/>
  <c r="P160" i="3"/>
  <c r="R160" i="3"/>
  <c r="S90" i="4"/>
  <c r="S85" i="2"/>
  <c r="BJ105" i="2"/>
  <c r="J105" i="2" s="1"/>
  <c r="J63" i="2" s="1"/>
  <c r="S105" i="2"/>
  <c r="BJ86" i="4"/>
  <c r="J86" i="4" s="1"/>
  <c r="J61" i="4" s="1"/>
  <c r="O86" i="4"/>
  <c r="Q86" i="4"/>
  <c r="S86" i="4"/>
  <c r="Q90" i="4"/>
  <c r="Q85" i="2"/>
  <c r="O105" i="2"/>
  <c r="O90" i="4"/>
  <c r="BJ85" i="2"/>
  <c r="O85" i="2"/>
  <c r="O84" i="2"/>
  <c r="O83" i="2" s="1"/>
  <c r="AU55" i="1" s="1"/>
  <c r="Q105" i="2"/>
  <c r="P88" i="3"/>
  <c r="BI101" i="3"/>
  <c r="J101" i="3" s="1"/>
  <c r="J63" i="3" s="1"/>
  <c r="N101" i="3"/>
  <c r="R101" i="3"/>
  <c r="N108" i="3"/>
  <c r="R108" i="3"/>
  <c r="N132" i="3"/>
  <c r="R132" i="3"/>
  <c r="N160" i="3"/>
  <c r="BJ90" i="4"/>
  <c r="J90" i="4" s="1"/>
  <c r="J62" i="4" s="1"/>
  <c r="E73" i="2"/>
  <c r="BD89" i="2"/>
  <c r="BD98" i="2"/>
  <c r="BD102" i="2"/>
  <c r="BD106" i="2"/>
  <c r="BD114" i="2"/>
  <c r="BD119" i="2"/>
  <c r="BD122" i="2"/>
  <c r="BC92" i="3"/>
  <c r="BC122" i="3"/>
  <c r="BC133" i="3"/>
  <c r="BC137" i="3"/>
  <c r="BC144" i="3"/>
  <c r="BC149" i="3"/>
  <c r="BC152" i="3"/>
  <c r="BC154" i="3"/>
  <c r="BC158" i="3"/>
  <c r="BC161" i="3"/>
  <c r="E48" i="4"/>
  <c r="BD87" i="4"/>
  <c r="BD88" i="4"/>
  <c r="BD89" i="4"/>
  <c r="BD95" i="4"/>
  <c r="BJ96" i="4"/>
  <c r="J96" i="4" s="1"/>
  <c r="J64" i="4" s="1"/>
  <c r="J77" i="2"/>
  <c r="BD86" i="2"/>
  <c r="BD111" i="2"/>
  <c r="BD125" i="2"/>
  <c r="BD128" i="2"/>
  <c r="E48" i="3"/>
  <c r="BC119" i="3"/>
  <c r="BC162" i="3"/>
  <c r="BD91" i="4"/>
  <c r="BJ94" i="4"/>
  <c r="J94" i="4" s="1"/>
  <c r="J63" i="4" s="1"/>
  <c r="BD92" i="2"/>
  <c r="BD95" i="2"/>
  <c r="BD131" i="2"/>
  <c r="BC107" i="3"/>
  <c r="BC109" i="3"/>
  <c r="BC112" i="3"/>
  <c r="BC130" i="3"/>
  <c r="BC141" i="3"/>
  <c r="BD92" i="4"/>
  <c r="BJ101" i="2"/>
  <c r="J101" i="2" s="1"/>
  <c r="J62" i="2" s="1"/>
  <c r="BC89" i="3"/>
  <c r="BC96" i="3"/>
  <c r="BC102" i="3"/>
  <c r="BC114" i="3"/>
  <c r="BC127" i="3"/>
  <c r="BC147" i="3"/>
  <c r="BI95" i="3"/>
  <c r="J95" i="3" s="1"/>
  <c r="J62" i="3" s="1"/>
  <c r="BD93" i="4"/>
  <c r="BD97" i="4"/>
  <c r="F34" i="3"/>
  <c r="BA56" i="1" s="1"/>
  <c r="J34" i="3"/>
  <c r="AW56" i="1" s="1"/>
  <c r="J34" i="2"/>
  <c r="AW55" i="1" s="1"/>
  <c r="F35" i="2"/>
  <c r="BB55" i="1" s="1"/>
  <c r="F37" i="2"/>
  <c r="BD55" i="1" s="1"/>
  <c r="F34" i="4"/>
  <c r="BA57" i="1" s="1"/>
  <c r="F34" i="2"/>
  <c r="BA55" i="1" s="1"/>
  <c r="J34" i="4"/>
  <c r="AW57" i="1" s="1"/>
  <c r="F37" i="4"/>
  <c r="BD57" i="1" s="1"/>
  <c r="F36" i="3"/>
  <c r="BC56" i="1" s="1"/>
  <c r="F36" i="4"/>
  <c r="BC57" i="1" s="1"/>
  <c r="F36" i="2"/>
  <c r="BC55" i="1" s="1"/>
  <c r="F35" i="4"/>
  <c r="BB57" i="1" s="1"/>
  <c r="F37" i="3"/>
  <c r="BD56" i="1" s="1"/>
  <c r="F35" i="3"/>
  <c r="BB56" i="1" s="1"/>
  <c r="S85" i="4" l="1"/>
  <c r="S84" i="4" s="1"/>
  <c r="BJ84" i="2"/>
  <c r="J84" i="2" s="1"/>
  <c r="J60" i="2" s="1"/>
  <c r="Q85" i="4"/>
  <c r="Q84" i="4" s="1"/>
  <c r="R87" i="3"/>
  <c r="R86" i="3"/>
  <c r="N87" i="3"/>
  <c r="N86" i="3" s="1"/>
  <c r="AU56" i="1" s="1"/>
  <c r="P87" i="3"/>
  <c r="P86" i="3" s="1"/>
  <c r="Q84" i="2"/>
  <c r="Q83" i="2" s="1"/>
  <c r="O85" i="4"/>
  <c r="O84" i="4" s="1"/>
  <c r="AU57" i="1" s="1"/>
  <c r="S84" i="2"/>
  <c r="S83" i="2"/>
  <c r="BI87" i="3"/>
  <c r="J87" i="3" s="1"/>
  <c r="J60" i="3" s="1"/>
  <c r="J85" i="2"/>
  <c r="J61" i="2" s="1"/>
  <c r="BJ85" i="4"/>
  <c r="J85" i="4" s="1"/>
  <c r="J60" i="4" s="1"/>
  <c r="J33" i="2"/>
  <c r="AV55" i="1" s="1"/>
  <c r="AT55" i="1" s="1"/>
  <c r="BC54" i="1"/>
  <c r="AY54" i="1" s="1"/>
  <c r="F33" i="2"/>
  <c r="AZ55" i="1" s="1"/>
  <c r="J33" i="3"/>
  <c r="AV56" i="1" s="1"/>
  <c r="AT56" i="1" s="1"/>
  <c r="J33" i="4"/>
  <c r="AV57" i="1" s="1"/>
  <c r="AT57" i="1" s="1"/>
  <c r="BD54" i="1"/>
  <c r="W33" i="1" s="1"/>
  <c r="BA54" i="1"/>
  <c r="W30" i="1" s="1"/>
  <c r="BB54" i="1"/>
  <c r="W31" i="1" s="1"/>
  <c r="F33" i="4"/>
  <c r="AZ57" i="1" s="1"/>
  <c r="F33" i="3"/>
  <c r="AZ56" i="1" s="1"/>
  <c r="BJ83" i="2" l="1"/>
  <c r="J83" i="2" s="1"/>
  <c r="J59" i="2" s="1"/>
  <c r="BJ84" i="4"/>
  <c r="J84" i="4" s="1"/>
  <c r="J30" i="4" s="1"/>
  <c r="AG57" i="1" s="1"/>
  <c r="AN57" i="1" s="1"/>
  <c r="BI86" i="3"/>
  <c r="J86" i="3" s="1"/>
  <c r="J59" i="3" s="1"/>
  <c r="AU54" i="1"/>
  <c r="AX54" i="1"/>
  <c r="W32" i="1"/>
  <c r="AW54" i="1"/>
  <c r="AK30" i="1" s="1"/>
  <c r="AZ54" i="1"/>
  <c r="W29" i="1" s="1"/>
  <c r="J30" i="2" l="1"/>
  <c r="AG55" i="1" s="1"/>
  <c r="AN55" i="1" s="1"/>
  <c r="J39" i="4"/>
  <c r="J59" i="4"/>
  <c r="AV54" i="1"/>
  <c r="AK29" i="1" s="1"/>
  <c r="J30" i="3"/>
  <c r="AG56" i="1" s="1"/>
  <c r="AN56" i="1" s="1"/>
  <c r="J39" i="2" l="1"/>
  <c r="J39" i="3"/>
  <c r="AT54" i="1"/>
  <c r="AG54" i="1"/>
  <c r="AK26" i="1" s="1"/>
  <c r="AK35" i="1" s="1"/>
  <c r="AN54" i="1" l="1"/>
</calcChain>
</file>

<file path=xl/sharedStrings.xml><?xml version="1.0" encoding="utf-8"?>
<sst xmlns="http://schemas.openxmlformats.org/spreadsheetml/2006/main" count="2243" uniqueCount="551">
  <si>
    <t>Export Komplet</t>
  </si>
  <si>
    <t>VZ</t>
  </si>
  <si>
    <t>2.0</t>
  </si>
  <si>
    <t/>
  </si>
  <si>
    <t>False</t>
  </si>
  <si>
    <t>{06a1a8c9-f346-4573-b6ea-1053ed4fede2}</t>
  </si>
  <si>
    <t>&gt;&gt;  skryté sloupce  &lt;&lt;</t>
  </si>
  <si>
    <t>0,01</t>
  </si>
  <si>
    <t>21</t>
  </si>
  <si>
    <t>15</t>
  </si>
  <si>
    <t>REKAPITULACE STAVBY</t>
  </si>
  <si>
    <t>v ---  níže se nacházejí doplnkové a pomocné údaje k sestavám  --- v</t>
  </si>
  <si>
    <t>0,001</t>
  </si>
  <si>
    <t>Kód:</t>
  </si>
  <si>
    <t>Stavba:</t>
  </si>
  <si>
    <t>Komunikace pro pěší podél místnich komunikací - Obec Hřibojedy</t>
  </si>
  <si>
    <t>KSO:</t>
  </si>
  <si>
    <t>Místo:</t>
  </si>
  <si>
    <t>Hřibojedy</t>
  </si>
  <si>
    <t>Datum:</t>
  </si>
  <si>
    <t>Zadavatel:</t>
  </si>
  <si>
    <t>IČ:</t>
  </si>
  <si>
    <t>Obec Hřibojedy 60</t>
  </si>
  <si>
    <t>DIČ:</t>
  </si>
  <si>
    <t>Zhotovitel:</t>
  </si>
  <si>
    <t>Projektant:</t>
  </si>
  <si>
    <t>Ingplan s.r.o., Velká Jesenice</t>
  </si>
  <si>
    <t>True</t>
  </si>
  <si>
    <t>Zpracovatel:</t>
  </si>
  <si>
    <t>49997937</t>
  </si>
  <si>
    <t>Janičatová</t>
  </si>
  <si>
    <t>Poznámka:</t>
  </si>
  <si>
    <t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www.cs-urs.cz, sekce Cenové a technické podmínky.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</si>
  <si>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</si>
  <si>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</si>
  <si>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</si>
  <si>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</si>
  <si>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</si>
  <si>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</si>
  <si>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</si>
  <si>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</si>
  <si>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</si>
  <si>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</si>
  <si>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</si>
  <si>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</si>
  <si>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</si>
  <si>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</si>
  <si>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</si>
  <si>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</si>
  <si>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</si>
  <si>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</si>
  <si>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</si>
  <si>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</si>
  <si>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</si>
  <si>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</si>
  <si>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</si>
  <si>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</si>
  <si>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</si>
  <si>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</si>
  <si>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</si>
  <si>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</si>
  <si>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</si>
  <si>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</si>
  <si>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</si>
  <si>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</si>
  <si>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</si>
  <si>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</si>
  <si>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</si>
  <si>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###NOIMPORT###</t>
  </si>
  <si>
    <t>IMPORT</t>
  </si>
  <si>
    <t>{00000000-0000-0000-0000-000000000000}</t>
  </si>
  <si>
    <t>2021/35-01</t>
  </si>
  <si>
    <t>Bourací práce na komunikaci pro pěší</t>
  </si>
  <si>
    <t>STA</t>
  </si>
  <si>
    <t>1</t>
  </si>
  <si>
    <t>{b7971fe8-328f-4d9d-bfa1-d681fa6a3c22}</t>
  </si>
  <si>
    <t>2</t>
  </si>
  <si>
    <t>2021/35-02</t>
  </si>
  <si>
    <t>Stavební práce na komunikace pro pěší</t>
  </si>
  <si>
    <t>{6baea977-c624-4828-a6dd-419daedb2ddc}</t>
  </si>
  <si>
    <t>2021/35-03</t>
  </si>
  <si>
    <t>Vedlejší rozpočtové náklady</t>
  </si>
  <si>
    <t>{3e630dd0-da49-47f2-b6c0-0b39d1386e83}</t>
  </si>
  <si>
    <t>KRYCÍ LIST SOUPISU PRACÍ</t>
  </si>
  <si>
    <t>Objekt:</t>
  </si>
  <si>
    <t>REKAPITULACE ČLENĚNÍ SOUPISU PRACÍ</t>
  </si>
  <si>
    <t>Kód dílu - Popis</t>
  </si>
  <si>
    <t>Cena celkem [CZK]</t>
  </si>
  <si>
    <t>-1</t>
  </si>
  <si>
    <t>HSV - Práce a dodávky HSV</t>
  </si>
  <si>
    <t xml:space="preserve">    1 - Zemní práce</t>
  </si>
  <si>
    <t xml:space="preserve">    9 - Ostatní konstrukce a práce, bourání</t>
  </si>
  <si>
    <t xml:space="preserve">    997 - Přesun sutě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</si>
  <si>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</si>
  <si>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</si>
  <si>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</si>
  <si>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</si>
  <si>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</si>
  <si>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</si>
  <si>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</si>
  <si>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</si>
  <si>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</si>
  <si>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</si>
  <si>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</si>
  <si>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</si>
  <si>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</si>
  <si>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</si>
  <si>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</si>
  <si>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</si>
  <si>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</si>
  <si>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K</t>
  </si>
  <si>
    <t>113106121</t>
  </si>
  <si>
    <t>Rozebrání dlažeb komunikací pro pěší s přemístěním hmot na skládku na vzdálenost do 3 m nebo s naložením na dopravní prostředek s ložem z kameniva nebo živice a s jakoukoliv výplní spár ručně z betonových nebo kameninových dlaždic, desek nebo tvarovek</t>
  </si>
  <si>
    <t>m2</t>
  </si>
  <si>
    <t>4</t>
  </si>
  <si>
    <t>2027502144</t>
  </si>
  <si>
    <t>PSC</t>
  </si>
  <si>
    <t xml:space="preserve">Poznámka k souboru cen:_x000D_
1. Ceny jsou určeny pro rozebrání dlažeb včetně odstranění lože._x000D_
2. Ceny nelze použít pro rozebrání dlažeb uložených do betonového lože nebo do cementové malty, které se oceňují cenami pro odstranění podkladů nebo krytů z betonu prostého souboru cen 113 10-7. Pro volbu těchto cen je rozhodující tloušťka bourané dlažby včetně lože nebo podkladu._x000D_
3. V cenách nejsou započteny náklady na popř. nutné očištění:_x000D_
a) dlažebních nebo mozaikových kostek, které se oceňuje cenami souboru cen 979 07-11 Očištění vybouraných dlažebních kostek části C01,_x000D_
b) betonových, kameninových nebo kamenných desek nebo dlaždic, které se oceňuje cenami souboru cen 979 0 . - . . Očištění vybouraných obrubníků, krajníků, desek nebo dílců části C01._x000D_
4. Přemístění vybourané dlažby včetně materiálu z lože a spár na vzdálenost přes 3 m se oceňuje cenami souborů cen 997 22-1 Vodorovná doprava suti a vybouraných hmot._x000D_
</t>
  </si>
  <si>
    <t>VV</t>
  </si>
  <si>
    <t>"stávající dlažba chodníku"(744*1,5)-(19*4*1,5)</t>
  </si>
  <si>
    <t>113107131</t>
  </si>
  <si>
    <t>Odstranění podkladů nebo krytů ručně s přemístěním hmot na skládku na vzdálenost do 3 m nebo s naložením na dopravní prostředek z betonu prostého, o tl. vrstvy přes 100 do 150 mm</t>
  </si>
  <si>
    <t>-840154559</t>
  </si>
  <si>
    <t xml:space="preserve">Poznámka k souboru cen:_x000D_
1. Pro volbu cen z hlediska množství se uvažuje každá souvisle odstraňovaná plocha krytu nebo podkladu stejného druhu samostatně. Odstraňuje-li se několik vrstev vozovky najednou, jednotlivé vrstvy se oceňují každá samostatně._x000D_
2. Ceny_x000D_
a) –7111 až –7113, –7151 až -7153, -7211 až -7213 a -7311 až -7313 lze použít i pro odstranění podkladů nebo krytů ze štěrkopísku, škváry, strusky nebo z mechanicky zpevněných zemin,_x000D_
b) –7121 až 7125, –7161 až -7165, -7221 až -7225 a -7321 až -7325 lze použít i pro odstranění podkladů nebo krytů ze zemin stabilizovaných vápnem,_x000D_
c) –7130 až -7134, –7170 až -7174, –7230 až -7234 a -7330 až -7334 lze použít i pro odstranění dlažeb uložených do betonového lože a dlažeb z mozaiky uložených do cementové malty nebo podkladu ze zemin stabilizovaných cementem._x000D_
3. Ceny lze použít i pro odstranění podkladů nebo krytů opatřených živičnými postřiky nebo nátěry._x000D_
4. Ceny odlišené podle tloušťky (např. do 100 mm, do 200 mm) jsou určeny vždy pro celou tloušťku jednotlivých konstrukcí._x000D_
5. V cenách nejsou započteny náklady na zarovnání styčných ploch betonových nebo živičných podkladů nebo krytů, které se oceňuje cenami souboru cen 919 73- Zarovnání styčné plochy části C 01 tohoto ceníku. Množství suti získané ze zarovnání styčných ploch podkladů nebo krytů se zvlášť nevykazuje._x000D_
6. Přemístění vybouraného materiálu větší vzdálenost, než je uvedeno, se oceňuje cenami souborů cen 997 22-1 Vodorovná doprava suti._x000D_
7. Ceny -714 . , -718 . , –724 . a -734 . nelze použít pro odstranění podkladu nebo krytu frézováním._x000D_
</t>
  </si>
  <si>
    <t>"lože pod obrubníky"630*0,15*0,15+630*0,1*0,1</t>
  </si>
  <si>
    <t>3</t>
  </si>
  <si>
    <t>113107322</t>
  </si>
  <si>
    <t>Odstranění podkladů nebo krytů strojně plochy jednotlivě do 50 m2 s přemístěním hmot na skládku na vzdálenost do 3 m nebo s naložením na dopravní prostředek z kameniva hrubého drceného, o tl. vrstvy přes 100 do 200 mm</t>
  </si>
  <si>
    <t>-1710292715</t>
  </si>
  <si>
    <t>1002+114</t>
  </si>
  <si>
    <t>113107330</t>
  </si>
  <si>
    <t>Odstranění podkladů nebo krytů strojně plochy jednotlivě do 50 m2 s přemístěním hmot na skládku na vzdálenost do 3 m nebo s naložením na dopravní prostředek z betonu prostého, o tl. vrstvy do 100 mm</t>
  </si>
  <si>
    <t>1393279914</t>
  </si>
  <si>
    <t>"vjezdy z  betonu"(19*4*1,5)</t>
  </si>
  <si>
    <t>5</t>
  </si>
  <si>
    <t>113202111</t>
  </si>
  <si>
    <t>Vytrhání obrub s vybouráním lože, s přemístěním hmot na skládku na vzdálenost do 3 m nebo s naložením na dopravní prostředek z krajníků nebo obrubníků stojatých</t>
  </si>
  <si>
    <t>m</t>
  </si>
  <si>
    <t>-818983923</t>
  </si>
  <si>
    <t xml:space="preserve">Poznámka k souboru cen:_x000D_
1. Ceny jsou určeny:_x000D_
a) pro vytrhání obrub, obrubníků nebo krajníků jakéhokoliv druhu a velikosti uložených v jakémkoliv loži popř. i s opěrami a vyspárovaných jakýmkoliv materiálem,_x000D_
b) pro obruby z dlažebních kostek uložených v jedné řadě._x000D_
2. V cenách nejsou započteny náklady na popř. nutné očištění:_x000D_
a) vytrhaných obrubníků nebo krajníků, které se oceňuje cenami souboru cen 979 0 . - . . Očištění vybouraných obrubníků, krajníků, desek nebo dílců části C 01 tohoto ceníku,_x000D_
b) vytrhaných dlažebních kostek, které se oceňují cenami souboru cen 979 07-11 Očištění vybouraných dlažebních kostek části C 01 tohoto ceníku._x000D_
3. Vytrhání obrub ze dvou řad kostek se oceňuje jako dvojnásobné množství vytrhání obrub z jedné řady kostek._x000D_
4. Přemístění vybouraných obrub, krajníků nebo dlažebních kostek včetně materiálu z lože a spár na vzdálenost přes 3 m se oceňuje cenami souborů cen 997 22-1 Vodorovná doprava suti a vybouraných hmot._x000D_
</t>
  </si>
  <si>
    <t>744-114+630</t>
  </si>
  <si>
    <t>9</t>
  </si>
  <si>
    <t>Ostatní konstrukce a práce, bourání</t>
  </si>
  <si>
    <t>6</t>
  </si>
  <si>
    <t>919735112</t>
  </si>
  <si>
    <t>Řezání stávajícího živičného krytu nebo podkladu hloubky přes 50 do 100 mm</t>
  </si>
  <si>
    <t>-832650277</t>
  </si>
  <si>
    <t xml:space="preserve">Poznámka k souboru cen:_x000D_
1. V cenách jsou započteny i náklady na spotřebu vody._x000D_
</t>
  </si>
  <si>
    <t>744</t>
  </si>
  <si>
    <t>997</t>
  </si>
  <si>
    <t>Přesun sutě</t>
  </si>
  <si>
    <t>7</t>
  </si>
  <si>
    <t>997221551</t>
  </si>
  <si>
    <t>Vodorovná doprava suti bez naložení, ale se složením a s hrubým urovnáním ze sypkých materiálů, na vzdálenost do 1 km</t>
  </si>
  <si>
    <t>t</t>
  </si>
  <si>
    <t>1279200709</t>
  </si>
  <si>
    <t xml:space="preserve">Poznámka k souboru cen:_x000D_
1. Ceny nelze použít pro vodorovnou dopravu suti po železnici, po vodě nebo neobvyklými dopravními prostředky._x000D_
2. Je-li na dopravní dráze pro vodorovnou dopravu suti překážka, pro kterou je nutno suť překládat z jednoho dopravního prostředku na druhý, oceňuje se tato doprava v každém úseku samostatně._x000D_
3. Ceny 997 22-155 jsou určeny pro sypký materiál, např. kamenivo a hmoty kamenitého charakteru stmelené vápnem, cementem nebo živicí._x000D_
4. Ceny 997 22-156 jsou určeny pro drobný kusový materiál (dlažební kostky, lomový kámen)._x000D_
</t>
  </si>
  <si>
    <t>"podklad-kamenivo"323,64</t>
  </si>
  <si>
    <t>"beton"27,366+6,654</t>
  </si>
  <si>
    <t>Součet</t>
  </si>
  <si>
    <t>8</t>
  </si>
  <si>
    <t>997221559</t>
  </si>
  <si>
    <t>Vodorovná doprava suti bez naložení, ale se složením a s hrubým urovnáním Příplatek k ceně za každý další i započatý 1 km přes 1 km</t>
  </si>
  <si>
    <t>-275598513</t>
  </si>
  <si>
    <t>357,66*4</t>
  </si>
  <si>
    <t>997221571</t>
  </si>
  <si>
    <t>Vodorovná doprava vybouraných hmot bez naložení, ale se složením a s hrubým urovnáním na vzdálenost do 1 km</t>
  </si>
  <si>
    <t>1048136160</t>
  </si>
  <si>
    <t xml:space="preserve">Poznámka k souboru cen:_x000D_
1. Ceny nelze použít pro vodorovnou dopravu vybouraných hmot po železnici, po vodě nebo neobvyklými dopravními prostředky._x000D_
2. Je-li na dopravní dráze pro vodorovnou dopravu vybouraných hmot překážka, pro kterou je nutno vybourané hmoty překládat z jednoho dopravního prostředku na druhý, oceňuje se tato doprava v každém úseku samostatně._x000D_
</t>
  </si>
  <si>
    <t>"betonové dlaždice"255,51</t>
  </si>
  <si>
    <t>"obrubníky silniční a záhonové"258,3</t>
  </si>
  <si>
    <t>10</t>
  </si>
  <si>
    <t>997221579</t>
  </si>
  <si>
    <t>Vodorovná doprava vybouraných hmot bez naložení, ale se složením a s hrubým urovnáním na vzdálenost Příplatek k ceně za každý další i započatý 1 km přes 1 km</t>
  </si>
  <si>
    <t>44074670</t>
  </si>
  <si>
    <t>513,81*4</t>
  </si>
  <si>
    <t>11</t>
  </si>
  <si>
    <t>997221611</t>
  </si>
  <si>
    <t>Nakládání na dopravní prostředky pro vodorovnou dopravu suti</t>
  </si>
  <si>
    <t>-1765205265</t>
  </si>
  <si>
    <t xml:space="preserve">Poznámka k souboru cen:_x000D_
1. Ceny lze použít i pro překládání při lomené dopravě._x000D_
2. Ceny nelze použít při dopravě po železnici, po vodě nebo neobvyklými dopravními prostředky._x000D_
</t>
  </si>
  <si>
    <t>357,66</t>
  </si>
  <si>
    <t>12</t>
  </si>
  <si>
    <t>997221612</t>
  </si>
  <si>
    <t>Nakládání na dopravní prostředky pro vodorovnou dopravu vybouraných hmot</t>
  </si>
  <si>
    <t>-967943627</t>
  </si>
  <si>
    <t>513,81</t>
  </si>
  <si>
    <t>13</t>
  </si>
  <si>
    <t>997221861</t>
  </si>
  <si>
    <t>Poplatek za uložení stavebního odpadu na recyklační skládce (skládkovné) z prostého betonu zatříděného do Katalogu odpadů pod kódem 17 01 01</t>
  </si>
  <si>
    <t>-371281110</t>
  </si>
  <si>
    <t xml:space="preserve">Poznámka k souboru cen:_x000D_
1. Ceny uvedené v souboru cen je doporučeno upravit podle aktuálních cen místně příslušné skládky odpadů._x000D_
2. Uložení odpadů neuvedených v souboru cen se oceňuje individuálně._x000D_
</t>
  </si>
  <si>
    <t>258,3+27,36+6,654+255,51</t>
  </si>
  <si>
    <t>14</t>
  </si>
  <si>
    <t>997221873</t>
  </si>
  <si>
    <t>Poplatek za uložení stavebního odpadu na recyklační skládce (skládkovné) zeminy a kamení zatříděného do Katalogu odpadů pod kódem 17 05 04</t>
  </si>
  <si>
    <t>346310532</t>
  </si>
  <si>
    <t>"kamenivo"323,64</t>
  </si>
  <si>
    <t xml:space="preserve">    2 - Zakládání</t>
  </si>
  <si>
    <t xml:space="preserve">    4 - Vodorovné konstrukce</t>
  </si>
  <si>
    <t xml:space="preserve">    5 - Komunikace pozemní</t>
  </si>
  <si>
    <t xml:space="preserve">    998 - Přesun hmot</t>
  </si>
  <si>
    <t>132212111</t>
  </si>
  <si>
    <t>Hloubení rýh šířky do 800 mm ručně zapažených i nezapažených, s urovnáním dna do předepsaného profilu a spádu v hornině třídy těžitelnosti I skupiny 3 soudržných</t>
  </si>
  <si>
    <t>m3</t>
  </si>
  <si>
    <t>866602254</t>
  </si>
  <si>
    <t xml:space="preserve">Poznámka k souboru cen:_x000D_
1. V cenách jsou započteny i náklady na přehození výkopku na přilehlém terénu na vzdálenost do 3 m od podélné osy rýhy nebo naložení výkopku na dopravní prostředek._x000D_
</t>
  </si>
  <si>
    <t>"pro základ schodů ke kapličce"1*0,4*0,6*2</t>
  </si>
  <si>
    <t>181951112</t>
  </si>
  <si>
    <t>Úprava pláně vyrovnáním výškových rozdílů strojně v hornině třídy těžitelnosti I, skupiny 1 až 3 se zhutněním</t>
  </si>
  <si>
    <t>625914530</t>
  </si>
  <si>
    <t xml:space="preserve">Poznámka k souboru cen:_x000D_
1. Ceny jsou určeny pro urovnání všech nově zřizovaných ploch (v zářezech i na násypech) vodorovných nebo ve sklonu do 1:5 pod zpevnění ploch jakéhokoliv druhu, pod humusování, (ne však pro plochy zásypu rýh pro podzemní vedení), drnování apod. a dále, předepíše-li projekt urovnání pláně z jiného důvodu._x000D_
2. Ceny nelze použít pro urovnání lavic šířky do 3 m přerušujících svahy, pro urovnání dna silničních a železničních příkopů pro jakoukoliv šířku dna; toto urovnání se oceňuje cenami souboru cen 182 Svahování._x000D_
3. Urovnání ploch ve sklonu přes 1 : 5 se oceňuje cenami souboru cen 182 Svahování trvalých svahů do projektovaných profilů strojně._x000D_
4. Ceny se zhutněním jsou určeny pro jakoukoliv míru zhutnění._x000D_
</t>
  </si>
  <si>
    <t>744*1,5</t>
  </si>
  <si>
    <t>Zakládání</t>
  </si>
  <si>
    <t>274311611</t>
  </si>
  <si>
    <t>Základy z betonu prostého pasy z betonu kamenem prokládaného tř. C 16/20</t>
  </si>
  <si>
    <t>1632048356</t>
  </si>
  <si>
    <t xml:space="preserve">Poznámka k souboru cen:_x000D_
1. V ceně příplatku -5911 jsou započteny náklady na technologické opatření a na ztíženou betonáž pod hladinou pažící bentonitové suspenze a na průběžné odčerpání suspenze s přepouštěním na určené místo do 20 m, popř. do vany nebo do kalové cisterny k odvozu. Odvoz se oceňuje cenami katalogu 800-2 Zvláštní zakládání objektů._x000D_
2. Hloubení s použitím bentonitové suspenze se oceňuje katalogem 800-1 Zemní práce. Bednění se neoceňuje._x000D_
</t>
  </si>
  <si>
    <t>"schody u zastávky"1*0,4*0,6</t>
  </si>
  <si>
    <t>"schody u kapličky"1*0,4*0,6</t>
  </si>
  <si>
    <t>Vodorovné konstrukce</t>
  </si>
  <si>
    <t>434191423</t>
  </si>
  <si>
    <t>Osazování schodišťových stupňů kamenných s vyspárováním styčných spár, s provizorním dřevěným zábradlím a dočasným zakrytím stupnic prkny na desku, stupňů pemrlovaných nebo ostatních</t>
  </si>
  <si>
    <t>-244407507</t>
  </si>
  <si>
    <t xml:space="preserve">Poznámka k souboru cen:_x000D_
1. U cen -1441, -1443, -1461, -1462 je započtena podpěrná konstrukce visuté části stupňů._x000D_
2. Množství měrných jednotek se určuje v m délky stupňů včetně uložení._x000D_
3. Dodávka stupňů se oceňuje ve specifikaci._x000D_
</t>
  </si>
  <si>
    <t>"od zastávky ke Kubicovým"3*1,2</t>
  </si>
  <si>
    <t>"ke kapličce"2*0,9</t>
  </si>
  <si>
    <t>M</t>
  </si>
  <si>
    <t>59373755-1</t>
  </si>
  <si>
    <t>DUO STEP 1000x350x150mm</t>
  </si>
  <si>
    <t>kus</t>
  </si>
  <si>
    <t>-296832208</t>
  </si>
  <si>
    <t>Komunikace pozemní</t>
  </si>
  <si>
    <t>564841113</t>
  </si>
  <si>
    <t>Podklad ze štěrkodrti ŠD s rozprostřením a zhutněním, po zhutnění tl. 140 mm</t>
  </si>
  <si>
    <t>530436710</t>
  </si>
  <si>
    <t>"chodníky-dlažba 60mm"938</t>
  </si>
  <si>
    <t>564851111</t>
  </si>
  <si>
    <t>Podklad ze štěrkodrti ŠD s rozprostřením a zhutněním, po zhutnění tl. 150 mm</t>
  </si>
  <si>
    <t>-841289210</t>
  </si>
  <si>
    <t>"vjezdy"69+29</t>
  </si>
  <si>
    <t>596211113</t>
  </si>
  <si>
    <t>Kladení dlažby z betonových zámkových dlaždic komunikací pro pěší s ložem z kameniva těženého nebo drceného tl. do 40 mm, s vyplněním spár s dvojitým hutněním, vibrováním a se smetením přebytečného materiálu na krajnici tl. 60 mm skupiny A, pro plochy přes 300 m2</t>
  </si>
  <si>
    <t>1139896685</t>
  </si>
  <si>
    <t xml:space="preserve">Poznámka k souboru cen:_x000D_
1. Pro volbu cen dlažeb platí toto rozdělení: Skupina A: dlažby z prvků stejného tvaru, Skupina B: dlažby z prvků dvou a více tvarů nebo z obrazců o ploše jednotlivě do 100 m2, Skupina C: dlažby obloukovitých tvarů (oblouky, kruhy, apod.)._x000D_
2. V cenách jsou započteny i náklady na dodání hmot pro lože a na dodání materiálu na výplň spár._x000D_
3. V cenách nejsou započteny náklady na dodání zámkové dlažby, které se oceňuje ve specifikaci; ztratné lze dohodnout u plochy_x000D_
a) do 100 m2 ve výši 3 %,_x000D_
b) přes 100 do 300 m2 ve výši 2 %,_x000D_
c) přes 300 m2 ve výši 1 %._x000D_
4. Část lože přesahující tloušťku 40 mm se oceňuje cenami souboru cen 451 . . -9 . Příplatek za každých dalších 10 mm tloušťky podkladu nebo lože._x000D_
</t>
  </si>
  <si>
    <t>"chodník-dlažba 60mm"938</t>
  </si>
  <si>
    <t>"schody"1,8*0,3*3+1*0,3*2</t>
  </si>
  <si>
    <t>59245018</t>
  </si>
  <si>
    <t>dlažba tvar obdélník betonová 200x100x60mm přírodní</t>
  </si>
  <si>
    <t>160614020</t>
  </si>
  <si>
    <t>938+3*1,8*0,3+2*1*0,3</t>
  </si>
  <si>
    <t>940,22*1,05 'Přepočtené koeficientem množství</t>
  </si>
  <si>
    <t>596212212</t>
  </si>
  <si>
    <t>Kladení dlažby z betonových zámkových dlaždic pozemních komunikací s ložem z kameniva těženého nebo drceného tl. do 50 mm, s vyplněním spár, s dvojitým hutněním vibrováním a se smetením přebytečného materiálu na krajnici tl. 80 mm skupiny A, pro plochy přes 100 do 300 m2</t>
  </si>
  <si>
    <t>-953727920</t>
  </si>
  <si>
    <t xml:space="preserve">Poznámka k souboru cen:_x000D_
1. Pro volbu cen dlažeb platí toto rozdělení: Skupina A: dlažby z prvků stejného tvaru, Skupina B: dlažby z prvků dvou a více tvarů, nebo z obrazců o ploše jednotlivě do 100 m2, Skupina C: dlažby obloukovitých tvarů (oblouky, kruhy, apod.)._x000D_
2. V cenách jsou započteny i náklady na dodání hmot pro lože a na dodání materiálu na výplň spár._x000D_
3. V cenách nejsou započteny náklady na dodání zámkové dlažby, které se oceňuje ve specifikaci; ztratné lze dohodnout u plochy_x000D_
a) do 100 m2 ve výši 3 %,_x000D_
b) přes 100 do 300 m2 ve výši 2 %,_x000D_
c) přes 300 m2 ve výši 1 %._x000D_
4. Část lože přesahující tloušťku 50 mm se oceňuje cenami souboru cen 451 ..-9 Příplatek za každých dalších 10 mm tloušťky podkladu nebo lože._x000D_
</t>
  </si>
  <si>
    <t>"dlažba 80mm"69</t>
  </si>
  <si>
    <t>"dlažba 80mm pro nevidomé"29</t>
  </si>
  <si>
    <t>59245020</t>
  </si>
  <si>
    <t>dlažba tvar obdélník betonová 200x100x80mm přírodní</t>
  </si>
  <si>
    <t>117958661</t>
  </si>
  <si>
    <t>69*1,05 'Přepočtené koeficientem množství</t>
  </si>
  <si>
    <t>59245226</t>
  </si>
  <si>
    <t>dlažba tvar obdélník betonová pro nevidomé 200x100x80mm barevná</t>
  </si>
  <si>
    <t>-1793723236</t>
  </si>
  <si>
    <t>29*1,05 'Přepočtené koeficientem množství</t>
  </si>
  <si>
    <t>916131213</t>
  </si>
  <si>
    <t>Osazení silničního obrubníku betonového se zřízením lože, s vyplněním a zatřením spár cementovou maltou stojatého s boční opěrou z betonu prostého, do lože z betonu prostého</t>
  </si>
  <si>
    <t>54297997</t>
  </si>
  <si>
    <t xml:space="preserve">Poznámka k souboru cen:_x000D_
1. V cenách silničních obrubníků ležatých i stojatých jsou započteny:_x000D_
a) pro osazení do lože z kameniva těženého i náklady na dodání hmot pro lože tl. 80 až 100 mm,_x000D_
b) pro osazení do lože z betonu prostého i náklady na dodání hmot pro lože tl. 80 až 100 mm; v cenách -1113 a -1213 též náklady na zřízení bočních opěr._x000D_
2. Část lože z betonu prostého přesahující tl. 100 mm se oceňuje cenou 916 99-1121 Lože pod obrubníky, krajníky nebo obruby z dlažebních kostek._x000D_
3. V cenách nejsou započteny náklady na dodání obrubníků, tyto se oceňují ve specifikaci._x000D_
</t>
  </si>
  <si>
    <t>"silniční"636+70+19+19+70</t>
  </si>
  <si>
    <t>59217029</t>
  </si>
  <si>
    <t>obrubník betonový silniční nájezdový 1000x150x150mm</t>
  </si>
  <si>
    <t>87934198</t>
  </si>
  <si>
    <t>70</t>
  </si>
  <si>
    <t>70*1,05 'Přepočtené koeficientem množství</t>
  </si>
  <si>
    <t>59217030</t>
  </si>
  <si>
    <t>obrubník betonový silniční přechodový 1000x150x150-250mm</t>
  </si>
  <si>
    <t>350106792</t>
  </si>
  <si>
    <t>"vjezdy"19*2</t>
  </si>
  <si>
    <t>38*1,05 'Přepočtené koeficientem množství</t>
  </si>
  <si>
    <t>16</t>
  </si>
  <si>
    <t>59217031</t>
  </si>
  <si>
    <t>obrubník betonový silniční 1000x150x250mm</t>
  </si>
  <si>
    <t>-2121833382</t>
  </si>
  <si>
    <t>636</t>
  </si>
  <si>
    <t>636*1,05 'Přepočtené koeficientem množství</t>
  </si>
  <si>
    <t>17</t>
  </si>
  <si>
    <t>59217019</t>
  </si>
  <si>
    <t>obrubník betonový silniční 1000x100x200mm T6 přímý</t>
  </si>
  <si>
    <t>-618690414</t>
  </si>
  <si>
    <t>18</t>
  </si>
  <si>
    <t>916231213</t>
  </si>
  <si>
    <t>Osazení chodníkového obrubníku betonového se zřízením lože, s vyplněním a zatřením spár cementovou maltou stojatého s boční opěrou z betonu prostého, do lože z betonu prostého</t>
  </si>
  <si>
    <t>637948168</t>
  </si>
  <si>
    <t xml:space="preserve">Poznámka k souboru cen:_x000D_
1. V cenách chodníkových obrubníků ležatých i stojatých jsou započteny pro osazení_x000D_
a) do lože z kameniva těženého i náklady na dodání hmot pro lože tl. 80 až 100 mm,_x000D_
b) do lože z betonu prostého i náklady na dodání hmot pro lože tl. 80 až 100 mm; v cenách -1113 a -1213 též náklady na zřízení bočních opěr._x000D_
2. Část lože z betonu prostého přesahující tl. 100 mm se oceňuje cenou 916 99-1121 Lože pod obrubníky, krajníky nebo obruby z dlažebních kostek._x000D_
3. V cenách nejsou započteny náklady na dodání obrubníků, tyto se oceňují ve specifikaci._x000D_
4. Měrná jednotka u příplatků je m délky obrubníku._x000D_
</t>
  </si>
  <si>
    <t>665</t>
  </si>
  <si>
    <t>19</t>
  </si>
  <si>
    <t>59217002</t>
  </si>
  <si>
    <t>obrubník betonový zahradní šedý 1000x50x200mm</t>
  </si>
  <si>
    <t>1544155947</t>
  </si>
  <si>
    <t>665*1,05 'Přepočtené koeficientem množství</t>
  </si>
  <si>
    <t>20</t>
  </si>
  <si>
    <t>916991121</t>
  </si>
  <si>
    <t>Lože pod obrubníky, krajníky nebo obruby z dlažebních kostek z betonu prostého</t>
  </si>
  <si>
    <t>745772301</t>
  </si>
  <si>
    <t>"pro silniční obruby"(636+70+19*2+70)*0,15*0,15</t>
  </si>
  <si>
    <t>"pro zahradní obrubníky"665*0,1*0,1</t>
  </si>
  <si>
    <t>919121111</t>
  </si>
  <si>
    <t>Utěsnění dilatačních spár zálivkou za studena v cementobetonovém nebo živičném krytu včetně adhezního nátěru s těsnicím profilem pod zálivkou, pro komůrky šířky 10 mm, hloubky 20 mm</t>
  </si>
  <si>
    <t>-879918655</t>
  </si>
  <si>
    <t xml:space="preserve">Poznámka k souboru cen:_x000D_
1. V cenách jsou započteny i náklady na vyčištění spár před těsněním a zalitím a náklady na impregnaci, těsnění a zalití spár včetně dodání hmot._x000D_
</t>
  </si>
  <si>
    <t>998</t>
  </si>
  <si>
    <t>Přesun hmot</t>
  </si>
  <si>
    <t>22</t>
  </si>
  <si>
    <t>998223011</t>
  </si>
  <si>
    <t>Přesun hmot pro pozemní komunikace s krytem dlážděným dopravní vzdálenost do 200 m jakékoliv délky objektu</t>
  </si>
  <si>
    <t>-1829322668</t>
  </si>
  <si>
    <t>23</t>
  </si>
  <si>
    <t>998223091</t>
  </si>
  <si>
    <t>Přesun hmot pro pozemní komunikace s krytem dlážděným Příplatek k ceně za zvětšený přesun přes vymezenou největší dopravní vzdálenost do 1000 m</t>
  </si>
  <si>
    <t>1724645846</t>
  </si>
  <si>
    <t>VRN - Vedlejší rozpočtové náklady</t>
  </si>
  <si>
    <t xml:space="preserve">    VRN1 - Průzkumné, geodetické a projektové práce</t>
  </si>
  <si>
    <t xml:space="preserve">    VRN3 - Zařízení staveniště</t>
  </si>
  <si>
    <t xml:space="preserve">    VRN4 - Inženýrská činnost</t>
  </si>
  <si>
    <t xml:space="preserve">    VRN7 - Provozní vlivy</t>
  </si>
  <si>
    <t>VRN</t>
  </si>
  <si>
    <t>VRN1</t>
  </si>
  <si>
    <t>Průzkumné, geodetické a projektové práce</t>
  </si>
  <si>
    <t>012103000</t>
  </si>
  <si>
    <t>Geodetické práce před výstavbou</t>
  </si>
  <si>
    <t>kpl</t>
  </si>
  <si>
    <t>1024</t>
  </si>
  <si>
    <t>244401764</t>
  </si>
  <si>
    <t>012303000</t>
  </si>
  <si>
    <t>Geodetické práce po výstavbě</t>
  </si>
  <si>
    <t>1482243575</t>
  </si>
  <si>
    <t>013344000</t>
  </si>
  <si>
    <t>Kontrolní rozpočet</t>
  </si>
  <si>
    <t>163488843</t>
  </si>
  <si>
    <t>VRN3</t>
  </si>
  <si>
    <t>Zařízení staveniště</t>
  </si>
  <si>
    <t>032103000</t>
  </si>
  <si>
    <t>Náklady na stavební buňky</t>
  </si>
  <si>
    <t>-1795945537</t>
  </si>
  <si>
    <t>034303000</t>
  </si>
  <si>
    <t>Dopravní značení na staveništi</t>
  </si>
  <si>
    <t>1461387309</t>
  </si>
  <si>
    <t>035103001</t>
  </si>
  <si>
    <t>Pronájem ploch</t>
  </si>
  <si>
    <t>890969804</t>
  </si>
  <si>
    <t>VRN4</t>
  </si>
  <si>
    <t>Inženýrská činnost</t>
  </si>
  <si>
    <t>043114000</t>
  </si>
  <si>
    <t>Zkoušky tlakové</t>
  </si>
  <si>
    <t>-914677563</t>
  </si>
  <si>
    <t>VRN7</t>
  </si>
  <si>
    <t>Provozní vlivy</t>
  </si>
  <si>
    <t>071203000</t>
  </si>
  <si>
    <t>Provoz dalšího subjektu</t>
  </si>
  <si>
    <t>-243653492</t>
  </si>
  <si>
    <t>Struktura údajů, formát souboru a metodika pro zpracování</t>
  </si>
  <si>
    <t>Struktura</t>
  </si>
  <si>
    <t>Soubor je složen ze záložky Rekapitulace stavby a záložek s názvem soupisu prací pro jednotlivé objekty ve formátu XLSX. Každá ze záložek přitom obsahuje</t>
  </si>
  <si>
    <t>ještě samostatné sestavy vymezené orámovaním a nadpisem sestavy.</t>
  </si>
  <si>
    <r>
      <rPr>
        <i/>
        <sz val="8"/>
        <rFont val="Arial CE"/>
        <charset val="238"/>
      </rPr>
      <t xml:space="preserve">Rekapitulace stavby </t>
    </r>
    <r>
      <rPr>
        <sz val="8"/>
        <rFont val="Arial CE"/>
        <charset val="238"/>
      </rPr>
      <t>obsahuje sestavu Rekapitulace stavby a Rekapitulace objektů stavby a soupisů prací.</t>
    </r>
  </si>
  <si>
    <r>
      <t xml:space="preserve">V sestavě </t>
    </r>
    <r>
      <rPr>
        <b/>
        <sz val="8"/>
        <rFont val="Arial CE"/>
        <charset val="238"/>
      </rPr>
      <t>Rekapitulace stavby</t>
    </r>
    <r>
      <rPr>
        <sz val="8"/>
        <rFont val="Arial CE"/>
        <charset val="238"/>
      </rPr>
      <t xml:space="preserve"> jsou uvedeny informace identifikující předmět veřejné zakázky na stavební práce, KSO, CC-CZ, CZ-CPV, CZ-CPA a rekapitulaci </t>
    </r>
  </si>
  <si>
    <t>celkové nabídkové ceny uchazeče.</t>
  </si>
  <si>
    <t xml:space="preserve">Termínem "uchazeč" (resp. zhotovitel) se myslí "účastník zadávacího řízení" ve smyslu zákona o zadávání veřejných zakázek. </t>
  </si>
  <si>
    <r>
      <t xml:space="preserve">V sestavě </t>
    </r>
    <r>
      <rPr>
        <b/>
        <sz val="8"/>
        <rFont val="Arial CE"/>
        <charset val="238"/>
      </rPr>
      <t>Rekapitulace objektů stavby a soupisů prací</t>
    </r>
    <r>
      <rPr>
        <sz val="8"/>
        <rFont val="Arial CE"/>
        <charset val="238"/>
      </rPr>
      <t xml:space="preserve"> je uvedena rekapitulace stavebních objektů, inženýrských objektů, provozních souborů,</t>
    </r>
  </si>
  <si>
    <t>vedlejších a ostatních nákladů a ostatních nákladů s rekapitulací nabídkové ceny za jednotlivé soupisy prací. Na základě údaje Typ je možné</t>
  </si>
  <si>
    <t>identifikovat, zda se jedná o objekt nebo soupis prací pro daný objekt:</t>
  </si>
  <si>
    <t>Stavební objekt pozemní</t>
  </si>
  <si>
    <t>ING</t>
  </si>
  <si>
    <t>Stavební objekt inženýrský</t>
  </si>
  <si>
    <t>PRO</t>
  </si>
  <si>
    <t>Provozní soubor</t>
  </si>
  <si>
    <t>VON</t>
  </si>
  <si>
    <t>Vedlejší a ostatní náklady</t>
  </si>
  <si>
    <t>OST</t>
  </si>
  <si>
    <t>Ostatní</t>
  </si>
  <si>
    <t>Soupis</t>
  </si>
  <si>
    <t>Soupis prací pro daný typ objektu</t>
  </si>
  <si>
    <r>
      <rPr>
        <i/>
        <sz val="8"/>
        <rFont val="Arial CE"/>
        <charset val="238"/>
      </rPr>
      <t xml:space="preserve">Soupis prací </t>
    </r>
    <r>
      <rPr>
        <sz val="8"/>
        <rFont val="Arial CE"/>
        <charset val="238"/>
      </rPr>
      <t>pro jednotlivé objekty obsahuje sestavy Krycí list soupisu prací, Rekapitulace členění soupisu prací, Soupis prací. Za soupis prací může být považován</t>
    </r>
  </si>
  <si>
    <t>i objekt stavby v případě, že neobsahuje podřízenou zakázku.</t>
  </si>
  <si>
    <r>
      <rPr>
        <b/>
        <sz val="8"/>
        <rFont val="Arial CE"/>
        <charset val="238"/>
      </rPr>
      <t>Krycí list soupisu</t>
    </r>
    <r>
      <rPr>
        <sz val="8"/>
        <rFont val="Arial CE"/>
        <charset val="238"/>
      </rPr>
      <t xml:space="preserve"> obsahuje rekapitulaci informací o předmětu veřejné zakázky ze sestavy Rekapitulace stavby, informaci o zařazení objektu do KSO, </t>
    </r>
  </si>
  <si>
    <t>CC-CZ, CZ-CPV, CZ-CPA a rekapitulaci celkové nabídkové ceny uchazeče za aktuální soupis prací.</t>
  </si>
  <si>
    <r>
      <rPr>
        <b/>
        <sz val="8"/>
        <rFont val="Arial CE"/>
        <charset val="238"/>
      </rPr>
      <t>Rekapitulace členění soupisu prací</t>
    </r>
    <r>
      <rPr>
        <sz val="8"/>
        <rFont val="Arial CE"/>
        <charset val="238"/>
      </rPr>
      <t xml:space="preserve"> obsahuje rekapitulaci soupisu prací ve všech úrovních členění soupisu tak, jak byla tato členění použita (např. </t>
    </r>
  </si>
  <si>
    <t>stavební díly, funkční díly, případně jiné členění) s rekapitulací nabídkové ceny.</t>
  </si>
  <si>
    <r>
      <rPr>
        <b/>
        <sz val="8"/>
        <rFont val="Arial CE"/>
        <charset val="238"/>
      </rPr>
      <t xml:space="preserve">Soupis prací </t>
    </r>
    <r>
      <rPr>
        <sz val="8"/>
        <rFont val="Arial CE"/>
        <charset val="238"/>
      </rPr>
      <t>obsahuje položky veškerých stavebních nebo montážních prací, dodávek materiálů a služeb nezbytných pro zhotovení stavebního objektu,</t>
    </r>
  </si>
  <si>
    <t>inženýrského objektu, provozního souboru, vedlejších a ostatních nákladů.</t>
  </si>
  <si>
    <t>Pro položky soupisu prací se zobrazují následující informace:</t>
  </si>
  <si>
    <t>Pořadové číslo položky v aktuálním soupisu</t>
  </si>
  <si>
    <t>TYP</t>
  </si>
  <si>
    <t>Typ položky: K - konstrukce, M - materiál, PP - plný popis, PSC - poznámka k souboru cen,  P - poznámka k položce, VV - výkaz výměr</t>
  </si>
  <si>
    <t>Kód položky</t>
  </si>
  <si>
    <t>Zkrácený popis položky</t>
  </si>
  <si>
    <t>Měrná jednotka položky</t>
  </si>
  <si>
    <t>Množství v měrné jednotce</t>
  </si>
  <si>
    <t>J.cena</t>
  </si>
  <si>
    <t xml:space="preserve">Jednotková cena položky. Zadaní může obsahovat namísto J.ceny sloupce J.materiál a J.montáž, jejichž součet definuje </t>
  </si>
  <si>
    <t>J.cenu položky.</t>
  </si>
  <si>
    <t xml:space="preserve">Cena celkem </t>
  </si>
  <si>
    <t>Celková cena položky daná jako součin množství a j.ceny</t>
  </si>
  <si>
    <t>Příslušnost položky do cenové soustavy</t>
  </si>
  <si>
    <t>Ke každé položce soupisu prací se na samostatných řádcích může zobrazovat:</t>
  </si>
  <si>
    <t>Plný popis položky</t>
  </si>
  <si>
    <t>Poznámka k souboru cen a poznámka zadavatele</t>
  </si>
  <si>
    <t>Výkaz výměr</t>
  </si>
  <si>
    <t>Pokud je k řádku výkazu výměr evidovaný údaj ve sloupci Kód, jedná se o definovaný odkaz, na který se může odvolávat výkaz výměr z jiné položky.</t>
  </si>
  <si>
    <t xml:space="preserve">Metodika pro zpracování </t>
  </si>
  <si>
    <t>Jednotlivé sestavy jsou v souboru provázány. Editovatelné pole jsou zvýrazněny žlutým podbarvením, ostatní pole neslouží k editaci a nesmí být jakkoliv</t>
  </si>
  <si>
    <t>modifikovány.</t>
  </si>
  <si>
    <t xml:space="preserve">Uchazeč je pro podání nabídky povinen vyplnit žlutě podbarvená pole: </t>
  </si>
  <si>
    <t xml:space="preserve">Pole Uchazeč v sestavě Rekapitulace stavby - zde uchazeč vyplní svůj název (název subjektu) </t>
  </si>
  <si>
    <t>Pole IČ a DIČ v sestavě Rekapitulace stavby - zde uchazeč vyplní svoje IČ a DIČ</t>
  </si>
  <si>
    <t>J.cena = jednotková cena v sestavě Soupis prací o maximálním počtu desetinných míst uvedených v poli</t>
  </si>
  <si>
    <t>- pokud sestavy soupisů prací obsahují pole J.cena, měla by být všechna tato pole vyplněna nenulovými</t>
  </si>
  <si>
    <t>Poznámka - nepovinný údaj pro položku soupisu</t>
  </si>
  <si>
    <t>V případě, že sestavy soupisů prací neobsahují pole J.cena, potom ve všech soupisech prací obsahují pole:</t>
  </si>
  <si>
    <t xml:space="preserve"> - J.materiál - jednotková cena materiálu </t>
  </si>
  <si>
    <t xml:space="preserve"> - J.montáž - jednotková cena montáže</t>
  </si>
  <si>
    <t>Uchazeč v tomto případě by měl vyplnit všechna pole J.materiál a pole J.montáž nenulovými kladnými číslicemi. V případech, kdy položka</t>
  </si>
  <si>
    <t>neobsahuje žádný materiál je přípustné, aby pole J.materiál bylo vyplněno nulou. V případech, kdy položka neobsahuje žádnou montáž je přípustné,</t>
  </si>
  <si>
    <t>aby pole J.montáž bylo vyplněno nulou. Obě pole - J.materiál, J.Montáž u jedné položky by však neměly být vyplněny nulou.</t>
  </si>
  <si>
    <t>Rekapitulace stavby</t>
  </si>
  <si>
    <t>Název</t>
  </si>
  <si>
    <t>Povinný</t>
  </si>
  <si>
    <t>Max. počet</t>
  </si>
  <si>
    <t>atributu</t>
  </si>
  <si>
    <t>(A/N)</t>
  </si>
  <si>
    <t>znaků</t>
  </si>
  <si>
    <t>A</t>
  </si>
  <si>
    <t>Kód stavby</t>
  </si>
  <si>
    <t>String</t>
  </si>
  <si>
    <t>Stavba</t>
  </si>
  <si>
    <t>Název stavby</t>
  </si>
  <si>
    <t>Místo</t>
  </si>
  <si>
    <t>N</t>
  </si>
  <si>
    <t>Místo stavby</t>
  </si>
  <si>
    <t>Datum</t>
  </si>
  <si>
    <t>Datum vykonaného exportu</t>
  </si>
  <si>
    <t>Date</t>
  </si>
  <si>
    <t>KSO</t>
  </si>
  <si>
    <t>Klasifikace stavebního objektu</t>
  </si>
  <si>
    <t>CC-CZ</t>
  </si>
  <si>
    <t>Klasifikace stavbeních děl</t>
  </si>
  <si>
    <t>CZ-CPV</t>
  </si>
  <si>
    <t>Společný slovník pro veřejné zakázky</t>
  </si>
  <si>
    <t>CZ-CPA</t>
  </si>
  <si>
    <t>Klasifikace produkce podle činností</t>
  </si>
  <si>
    <t>Zadavatel</t>
  </si>
  <si>
    <t>Zadavatel zadaní</t>
  </si>
  <si>
    <t>IČ</t>
  </si>
  <si>
    <t>IČ zadavatele zadaní</t>
  </si>
  <si>
    <t>DIČ</t>
  </si>
  <si>
    <t>DIČ zadavatele zadaní</t>
  </si>
  <si>
    <t>Uchazeč</t>
  </si>
  <si>
    <t>Uchazeč veřejné zakázky</t>
  </si>
  <si>
    <t>Projektant</t>
  </si>
  <si>
    <t>Poznámka</t>
  </si>
  <si>
    <t>Poznámka k zadání</t>
  </si>
  <si>
    <t>Sazba DPH</t>
  </si>
  <si>
    <t>Rekapitulace sazeb DPH u položek soupisů</t>
  </si>
  <si>
    <t>eGSazbaDph</t>
  </si>
  <si>
    <t>Základna DPH</t>
  </si>
  <si>
    <t>Základna DPH určena součtem celkové ceny z položek soupisů</t>
  </si>
  <si>
    <t>Double</t>
  </si>
  <si>
    <t>Hodnota DPH</t>
  </si>
  <si>
    <t>Celková cena bez DPH za celou stavbu. Sčítává se ze všech listů.</t>
  </si>
  <si>
    <t>Celková cena s DPH za celou stavbu</t>
  </si>
  <si>
    <t>Rekapitulace objektů stavby a soupisů prací</t>
  </si>
  <si>
    <t>Přebírá se z Rekapitulace stavby</t>
  </si>
  <si>
    <t>Kód objektu</t>
  </si>
  <si>
    <t>Objektu, Soupis prací</t>
  </si>
  <si>
    <t>Název objektu</t>
  </si>
  <si>
    <t>Cena bez DPH za daný objekt</t>
  </si>
  <si>
    <t>Cena spolu s DPH za daný objekt</t>
  </si>
  <si>
    <t>Typ zakázky</t>
  </si>
  <si>
    <t>eGTypZakazky</t>
  </si>
  <si>
    <t>Krycí list soupisu</t>
  </si>
  <si>
    <t>Objekt</t>
  </si>
  <si>
    <t>Kód a název objektu</t>
  </si>
  <si>
    <t>20 + 120</t>
  </si>
  <si>
    <t>Kód a název soupisu</t>
  </si>
  <si>
    <t>Poznámka k soupisu prací</t>
  </si>
  <si>
    <t>Rekapitulace sazeb DPH na položkách aktuálního soupisu</t>
  </si>
  <si>
    <t>Základna DPH určena součtem celkové ceny z položek aktuálního soupisu</t>
  </si>
  <si>
    <t>Cena bez DPH za daný soupis</t>
  </si>
  <si>
    <t>Cena s DPH</t>
  </si>
  <si>
    <t>Cena s DPH za daný soupis</t>
  </si>
  <si>
    <t>Rekapitulace členění soupisu prací</t>
  </si>
  <si>
    <t>Kód a název objektu, přebírá se z Krycího listu soupisu</t>
  </si>
  <si>
    <t>Kód a název objektu, přebírá se z Krycího listu soupisu</t>
  </si>
  <si>
    <t>Kód a název dílu ze soupisu</t>
  </si>
  <si>
    <t>20 + 100</t>
  </si>
  <si>
    <t>Cena celkem</t>
  </si>
  <si>
    <t>Cena celkem za díl ze soupisu</t>
  </si>
  <si>
    <t>Soupis prací</t>
  </si>
  <si>
    <t>Přebírá se z Krycího listu soupisu</t>
  </si>
  <si>
    <t>Pořadové číslo položky soupisu</t>
  </si>
  <si>
    <t>Long</t>
  </si>
  <si>
    <t>Typ položky soupisu</t>
  </si>
  <si>
    <t>eGTypPolozky</t>
  </si>
  <si>
    <t>Kód položky ze soupisu</t>
  </si>
  <si>
    <t>Popis položky ze soupisu</t>
  </si>
  <si>
    <t>Množství položky soupisu</t>
  </si>
  <si>
    <t>J.Cena</t>
  </si>
  <si>
    <t>Jednotková cena položky</t>
  </si>
  <si>
    <t>Cena celkem vyčíslena jako J.Cena * Množství</t>
  </si>
  <si>
    <t>Zařazení položky do cenové soustavy</t>
  </si>
  <si>
    <t>p</t>
  </si>
  <si>
    <t>Poznámka položky ze soupisu</t>
  </si>
  <si>
    <t>Memo</t>
  </si>
  <si>
    <t>psc</t>
  </si>
  <si>
    <t>Poznámka k souboru cen ze soupisu</t>
  </si>
  <si>
    <t>pp</t>
  </si>
  <si>
    <t>Plný popis položky ze soupisu</t>
  </si>
  <si>
    <t>vv</t>
  </si>
  <si>
    <t>Výkaz výměr (figura, výraz, výměra) ze soupisu</t>
  </si>
  <si>
    <t>Text,Text,Double</t>
  </si>
  <si>
    <t>20, 150</t>
  </si>
  <si>
    <t>Sazba DPH pro položku</t>
  </si>
  <si>
    <t>eGSazbaDPH</t>
  </si>
  <si>
    <t>Hmotnost</t>
  </si>
  <si>
    <t>Hmotnost položky ze soupisu</t>
  </si>
  <si>
    <t>Suť</t>
  </si>
  <si>
    <t>Suť položky ze soupisu</t>
  </si>
  <si>
    <t>Nh</t>
  </si>
  <si>
    <t>Normohodiny položky ze soupisu</t>
  </si>
  <si>
    <t>Datová věta</t>
  </si>
  <si>
    <t>Typ věty</t>
  </si>
  <si>
    <t>Hodnota</t>
  </si>
  <si>
    <t>Význam</t>
  </si>
  <si>
    <t>Základní sazba DPH</t>
  </si>
  <si>
    <t>Snížená sazba DPH</t>
  </si>
  <si>
    <t>Nulová sazba DPH</t>
  </si>
  <si>
    <t>Základní sazba DPH přenesená</t>
  </si>
  <si>
    <t>Snížená sazba DPH přenesená</t>
  </si>
  <si>
    <t>Stavební objekt</t>
  </si>
  <si>
    <t>Inženýrský objekt</t>
  </si>
  <si>
    <t>Ostatní náklady</t>
  </si>
  <si>
    <t>Položka typu HSV</t>
  </si>
  <si>
    <t>Položka typu PSV</t>
  </si>
  <si>
    <t>Položka typu M</t>
  </si>
  <si>
    <t>Položka typu OST</t>
  </si>
  <si>
    <t>Datum v sestavě Rekapitulace stavby a na jednotlivých listech rozpočtu - zde uchazeč vyplní datum vytvoření nabídky</t>
  </si>
  <si>
    <t>Uchazeč:</t>
  </si>
  <si>
    <t>Vyplň údaj</t>
  </si>
  <si>
    <t>Vyplň údaje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</si>
</sst>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46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0"/>
      <name val="Arial CE"/>
    </font>
    <font>
      <b/>
      <sz val="10"/>
      <color rgb="FF96969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7"/>
      <color rgb="FF969696"/>
      <name val="Arial CE"/>
    </font>
    <font>
      <i/>
      <sz val="9"/>
      <color rgb="FF0000FF"/>
      <name val="Arial CE"/>
    </font>
    <font>
      <sz val="8"/>
      <name val="Trebuchet MS"/>
      <charset val="238"/>
    </font>
    <font>
      <b/>
      <sz val="16"/>
      <name val="Trebuchet MS"/>
      <charset val="238"/>
    </font>
    <font>
      <b/>
      <sz val="11"/>
      <name val="Trebuchet MS"/>
      <charset val="238"/>
    </font>
    <font>
      <sz val="8"/>
      <name val="Arial CE"/>
      <charset val="238"/>
    </font>
    <font>
      <sz val="9"/>
      <name val="Trebuchet MS"/>
      <charset val="238"/>
    </font>
    <font>
      <sz val="10"/>
      <name val="Trebuchet MS"/>
      <charset val="238"/>
    </font>
    <font>
      <sz val="11"/>
      <name val="Trebuchet MS"/>
      <charset val="238"/>
    </font>
    <font>
      <b/>
      <sz val="9"/>
      <name val="Trebuchet MS"/>
      <charset val="238"/>
    </font>
    <font>
      <b/>
      <sz val="8"/>
      <name val="Arial CE"/>
      <charset val="238"/>
    </font>
    <font>
      <u/>
      <sz val="11"/>
      <color theme="10"/>
      <name val="Calibri"/>
      <scheme val="minor"/>
    </font>
    <font>
      <i/>
      <sz val="8"/>
      <name val="Arial CE"/>
      <charset val="238"/>
    </font>
    <font>
      <sz val="10"/>
      <name val="Arial CE"/>
      <family val="2"/>
    </font>
    <font>
      <sz val="10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BEBEBE"/>
      </patternFill>
    </fill>
    <fill>
      <patternFill patternType="solid">
        <fgColor rgb="FFD2D2D2"/>
      </patternFill>
    </fill>
    <fill>
      <patternFill patternType="solid">
        <fgColor rgb="FFFFFFCC"/>
        <bgColor indexed="64"/>
      </patternFill>
    </fill>
  </fills>
  <borders count="4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rgb="FF000000"/>
      </top>
      <bottom/>
      <diagonal/>
    </border>
    <border>
      <left/>
      <right style="thin">
        <color indexed="64"/>
      </right>
      <top style="hair">
        <color rgb="FF969696"/>
      </top>
      <bottom/>
      <diagonal/>
    </border>
    <border>
      <left/>
      <right style="thin">
        <color indexed="64"/>
      </right>
      <top style="hair">
        <color rgb="FF000000"/>
      </top>
      <bottom style="hair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/>
      <right style="thin">
        <color indexed="64"/>
      </right>
      <top/>
      <bottom style="hair">
        <color rgb="FF969696"/>
      </bottom>
      <diagonal/>
    </border>
    <border>
      <left/>
      <right style="thin">
        <color indexed="64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 style="thin">
        <color indexed="64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42" fillId="0" borderId="0" applyNumberFormat="0" applyFill="0" applyBorder="0" applyAlignment="0" applyProtection="0"/>
  </cellStyleXfs>
  <cellXfs count="447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13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0" fillId="0" borderId="5" xfId="0" applyBorder="1"/>
    <xf numFmtId="0" fontId="0" fillId="0" borderId="0" xfId="0" applyFont="1" applyAlignment="1">
      <alignment vertical="center"/>
    </xf>
    <xf numFmtId="0" fontId="0" fillId="0" borderId="4" xfId="0" applyFont="1" applyBorder="1" applyAlignment="1">
      <alignment vertical="center"/>
    </xf>
    <xf numFmtId="0" fontId="14" fillId="0" borderId="6" xfId="0" applyFont="1" applyBorder="1" applyAlignment="1">
      <alignment horizontal="left" vertical="center"/>
    </xf>
    <xf numFmtId="0" fontId="0" fillId="0" borderId="6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0" fillId="3" borderId="0" xfId="0" applyFont="1" applyFill="1" applyAlignment="1">
      <alignment vertical="center"/>
    </xf>
    <xf numFmtId="0" fontId="4" fillId="3" borderId="7" xfId="0" applyFont="1" applyFill="1" applyBorder="1" applyAlignment="1">
      <alignment horizontal="left" vertical="center"/>
    </xf>
    <xf numFmtId="0" fontId="0" fillId="3" borderId="8" xfId="0" applyFont="1" applyFill="1" applyBorder="1" applyAlignment="1">
      <alignment vertical="center"/>
    </xf>
    <xf numFmtId="0" fontId="4" fillId="3" borderId="8" xfId="0" applyFont="1" applyFill="1" applyBorder="1" applyAlignment="1">
      <alignment horizontal="center" vertical="center"/>
    </xf>
    <xf numFmtId="0" fontId="0" fillId="0" borderId="10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8" fillId="4" borderId="9" xfId="0" applyFont="1" applyFill="1" applyBorder="1" applyAlignment="1">
      <alignment horizontal="center" vertical="center"/>
    </xf>
    <xf numFmtId="0" fontId="19" fillId="0" borderId="17" xfId="0" applyFont="1" applyBorder="1" applyAlignment="1">
      <alignment horizontal="center" vertical="center" wrapText="1"/>
    </xf>
    <xf numFmtId="0" fontId="19" fillId="0" borderId="18" xfId="0" applyFont="1" applyBorder="1" applyAlignment="1">
      <alignment horizontal="center" vertical="center" wrapText="1"/>
    </xf>
    <xf numFmtId="0" fontId="19" fillId="0" borderId="19" xfId="0" applyFont="1" applyBorder="1" applyAlignment="1">
      <alignment horizontal="center" vertical="center" wrapText="1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0" fillId="0" borderId="14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20" fillId="0" borderId="0" xfId="0" applyFont="1" applyAlignment="1">
      <alignment horizontal="left" vertical="center"/>
    </xf>
    <xf numFmtId="0" fontId="20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4" fontId="16" fillId="0" borderId="15" xfId="0" applyNumberFormat="1" applyFont="1" applyBorder="1" applyAlignment="1">
      <alignment vertical="center"/>
    </xf>
    <xf numFmtId="4" fontId="16" fillId="0" borderId="0" xfId="0" applyNumberFormat="1" applyFont="1" applyBorder="1" applyAlignment="1">
      <alignment vertical="center"/>
    </xf>
    <xf numFmtId="166" fontId="16" fillId="0" borderId="0" xfId="0" applyNumberFormat="1" applyFont="1" applyBorder="1" applyAlignment="1">
      <alignment vertical="center"/>
    </xf>
    <xf numFmtId="4" fontId="16" fillId="0" borderId="16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2" fillId="0" borderId="0" xfId="1" applyFont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23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5" fillId="0" borderId="15" xfId="0" applyNumberFormat="1" applyFont="1" applyBorder="1" applyAlignment="1">
      <alignment vertical="center"/>
    </xf>
    <xf numFmtId="4" fontId="25" fillId="0" borderId="0" xfId="0" applyNumberFormat="1" applyFont="1" applyBorder="1" applyAlignment="1">
      <alignment vertical="center"/>
    </xf>
    <xf numFmtId="166" fontId="25" fillId="0" borderId="0" xfId="0" applyNumberFormat="1" applyFont="1" applyBorder="1" applyAlignment="1">
      <alignment vertical="center"/>
    </xf>
    <xf numFmtId="4" fontId="25" fillId="0" borderId="16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4" fontId="25" fillId="0" borderId="20" xfId="0" applyNumberFormat="1" applyFont="1" applyBorder="1" applyAlignment="1">
      <alignment vertical="center"/>
    </xf>
    <xf numFmtId="4" fontId="25" fillId="0" borderId="21" xfId="0" applyNumberFormat="1" applyFont="1" applyBorder="1" applyAlignment="1">
      <alignment vertical="center"/>
    </xf>
    <xf numFmtId="166" fontId="25" fillId="0" borderId="21" xfId="0" applyNumberFormat="1" applyFont="1" applyBorder="1" applyAlignment="1">
      <alignment vertical="center"/>
    </xf>
    <xf numFmtId="4" fontId="25" fillId="0" borderId="22" xfId="0" applyNumberFormat="1" applyFont="1" applyBorder="1" applyAlignment="1">
      <alignment vertical="center"/>
    </xf>
    <xf numFmtId="0" fontId="0" fillId="0" borderId="0" xfId="0" applyProtection="1"/>
    <xf numFmtId="0" fontId="0" fillId="0" borderId="4" xfId="0" applyFont="1" applyBorder="1" applyAlignment="1" applyProtection="1">
      <alignment vertical="center"/>
      <protection locked="0"/>
    </xf>
    <xf numFmtId="0" fontId="0" fillId="0" borderId="0" xfId="0" applyAlignment="1">
      <alignment vertical="top"/>
    </xf>
    <xf numFmtId="0" fontId="33" fillId="0" borderId="24" xfId="0" applyFont="1" applyBorder="1" applyAlignment="1">
      <alignment vertical="center" wrapText="1"/>
    </xf>
    <xf numFmtId="0" fontId="33" fillId="0" borderId="25" xfId="0" applyFont="1" applyBorder="1" applyAlignment="1">
      <alignment vertical="center" wrapText="1"/>
    </xf>
    <xf numFmtId="0" fontId="33" fillId="0" borderId="26" xfId="0" applyFont="1" applyBorder="1" applyAlignment="1">
      <alignment vertical="center" wrapText="1"/>
    </xf>
    <xf numFmtId="0" fontId="33" fillId="0" borderId="27" xfId="0" applyFont="1" applyBorder="1" applyAlignment="1">
      <alignment horizontal="center" vertical="center" wrapText="1"/>
    </xf>
    <xf numFmtId="0" fontId="33" fillId="0" borderId="28" xfId="0" applyFont="1" applyBorder="1" applyAlignment="1">
      <alignment horizontal="center" vertical="center" wrapText="1"/>
    </xf>
    <xf numFmtId="0" fontId="33" fillId="0" borderId="27" xfId="0" applyFont="1" applyBorder="1" applyAlignment="1">
      <alignment vertical="center" wrapText="1"/>
    </xf>
    <xf numFmtId="0" fontId="33" fillId="0" borderId="28" xfId="0" applyFont="1" applyBorder="1" applyAlignment="1">
      <alignment vertical="center" wrapText="1"/>
    </xf>
    <xf numFmtId="0" fontId="35" fillId="0" borderId="1" xfId="0" applyFont="1" applyBorder="1" applyAlignment="1">
      <alignment horizontal="left" vertical="center" wrapText="1"/>
    </xf>
    <xf numFmtId="0" fontId="36" fillId="0" borderId="1" xfId="0" applyFont="1" applyBorder="1" applyAlignment="1">
      <alignment horizontal="left" vertical="center" wrapText="1"/>
    </xf>
    <xf numFmtId="0" fontId="37" fillId="0" borderId="27" xfId="0" applyFont="1" applyBorder="1" applyAlignment="1">
      <alignment vertical="center" wrapText="1"/>
    </xf>
    <xf numFmtId="0" fontId="36" fillId="0" borderId="1" xfId="0" applyFont="1" applyBorder="1" applyAlignment="1">
      <alignment vertical="center" wrapText="1"/>
    </xf>
    <xf numFmtId="0" fontId="36" fillId="0" borderId="1" xfId="0" applyFont="1" applyBorder="1" applyAlignment="1">
      <alignment horizontal="left" vertical="center"/>
    </xf>
    <xf numFmtId="0" fontId="36" fillId="0" borderId="1" xfId="0" applyFont="1" applyBorder="1" applyAlignment="1">
      <alignment vertical="center"/>
    </xf>
    <xf numFmtId="49" fontId="36" fillId="0" borderId="1" xfId="0" applyNumberFormat="1" applyFont="1" applyBorder="1" applyAlignment="1">
      <alignment vertical="center" wrapText="1"/>
    </xf>
    <xf numFmtId="0" fontId="33" fillId="0" borderId="30" xfId="0" applyFont="1" applyBorder="1" applyAlignment="1">
      <alignment vertical="center" wrapText="1"/>
    </xf>
    <xf numFmtId="0" fontId="38" fillId="0" borderId="29" xfId="0" applyFont="1" applyBorder="1" applyAlignment="1">
      <alignment vertical="center" wrapText="1"/>
    </xf>
    <xf numFmtId="0" fontId="33" fillId="0" borderId="31" xfId="0" applyFont="1" applyBorder="1" applyAlignment="1">
      <alignment vertical="center" wrapText="1"/>
    </xf>
    <xf numFmtId="0" fontId="33" fillId="0" borderId="1" xfId="0" applyFont="1" applyBorder="1" applyAlignment="1">
      <alignment vertical="top"/>
    </xf>
    <xf numFmtId="0" fontId="33" fillId="0" borderId="0" xfId="0" applyFont="1" applyAlignment="1">
      <alignment vertical="top"/>
    </xf>
    <xf numFmtId="0" fontId="33" fillId="0" borderId="24" xfId="0" applyFont="1" applyBorder="1" applyAlignment="1">
      <alignment horizontal="left" vertical="center"/>
    </xf>
    <xf numFmtId="0" fontId="33" fillId="0" borderId="25" xfId="0" applyFont="1" applyBorder="1" applyAlignment="1">
      <alignment horizontal="left" vertical="center"/>
    </xf>
    <xf numFmtId="0" fontId="33" fillId="0" borderId="26" xfId="0" applyFont="1" applyBorder="1" applyAlignment="1">
      <alignment horizontal="left" vertical="center"/>
    </xf>
    <xf numFmtId="0" fontId="33" fillId="0" borderId="27" xfId="0" applyFont="1" applyBorder="1" applyAlignment="1">
      <alignment horizontal="left" vertical="center"/>
    </xf>
    <xf numFmtId="0" fontId="33" fillId="0" borderId="28" xfId="0" applyFont="1" applyBorder="1" applyAlignment="1">
      <alignment horizontal="left" vertical="center"/>
    </xf>
    <xf numFmtId="0" fontId="35" fillId="0" borderId="1" xfId="0" applyFont="1" applyBorder="1" applyAlignment="1">
      <alignment horizontal="left" vertical="center"/>
    </xf>
    <xf numFmtId="0" fontId="39" fillId="0" borderId="0" xfId="0" applyFont="1" applyAlignment="1">
      <alignment horizontal="left" vertical="center"/>
    </xf>
    <xf numFmtId="0" fontId="35" fillId="0" borderId="29" xfId="0" applyFont="1" applyBorder="1" applyAlignment="1">
      <alignment horizontal="left" vertical="center"/>
    </xf>
    <xf numFmtId="0" fontId="35" fillId="0" borderId="29" xfId="0" applyFont="1" applyBorder="1" applyAlignment="1">
      <alignment horizontal="center" vertical="center"/>
    </xf>
    <xf numFmtId="0" fontId="39" fillId="0" borderId="29" xfId="0" applyFont="1" applyBorder="1" applyAlignment="1">
      <alignment horizontal="left" vertical="center"/>
    </xf>
    <xf numFmtId="0" fontId="40" fillId="0" borderId="1" xfId="0" applyFont="1" applyBorder="1" applyAlignment="1">
      <alignment horizontal="left" vertical="center"/>
    </xf>
    <xf numFmtId="0" fontId="37" fillId="0" borderId="0" xfId="0" applyFont="1" applyAlignment="1">
      <alignment horizontal="left" vertical="center"/>
    </xf>
    <xf numFmtId="0" fontId="41" fillId="0" borderId="1" xfId="0" applyFont="1" applyBorder="1" applyAlignment="1">
      <alignment horizontal="left" vertical="center"/>
    </xf>
    <xf numFmtId="0" fontId="36" fillId="0" borderId="1" xfId="0" applyFont="1" applyBorder="1" applyAlignment="1">
      <alignment horizontal="center" vertical="center"/>
    </xf>
    <xf numFmtId="0" fontId="36" fillId="0" borderId="0" xfId="0" applyFont="1" applyAlignment="1">
      <alignment horizontal="left" vertical="center"/>
    </xf>
    <xf numFmtId="0" fontId="37" fillId="0" borderId="27" xfId="0" applyFont="1" applyBorder="1" applyAlignment="1">
      <alignment horizontal="left" vertical="center"/>
    </xf>
    <xf numFmtId="0" fontId="36" fillId="0" borderId="1" xfId="0" applyFont="1" applyFill="1" applyBorder="1" applyAlignment="1">
      <alignment horizontal="left" vertical="center"/>
    </xf>
    <xf numFmtId="0" fontId="36" fillId="0" borderId="1" xfId="0" applyFont="1" applyFill="1" applyBorder="1" applyAlignment="1">
      <alignment horizontal="center" vertical="center"/>
    </xf>
    <xf numFmtId="0" fontId="33" fillId="0" borderId="30" xfId="0" applyFont="1" applyBorder="1" applyAlignment="1">
      <alignment horizontal="left" vertical="center"/>
    </xf>
    <xf numFmtId="0" fontId="38" fillId="0" borderId="29" xfId="0" applyFont="1" applyBorder="1" applyAlignment="1">
      <alignment horizontal="left" vertical="center"/>
    </xf>
    <xf numFmtId="0" fontId="33" fillId="0" borderId="31" xfId="0" applyFont="1" applyBorder="1" applyAlignment="1">
      <alignment horizontal="left" vertical="center"/>
    </xf>
    <xf numFmtId="0" fontId="33" fillId="0" borderId="1" xfId="0" applyFont="1" applyBorder="1" applyAlignment="1">
      <alignment horizontal="left" vertical="center"/>
    </xf>
    <xf numFmtId="0" fontId="38" fillId="0" borderId="1" xfId="0" applyFont="1" applyBorder="1" applyAlignment="1">
      <alignment horizontal="left" vertical="center"/>
    </xf>
    <xf numFmtId="0" fontId="39" fillId="0" borderId="1" xfId="0" applyFont="1" applyBorder="1" applyAlignment="1">
      <alignment horizontal="left" vertical="center"/>
    </xf>
    <xf numFmtId="0" fontId="37" fillId="0" borderId="29" xfId="0" applyFont="1" applyBorder="1" applyAlignment="1">
      <alignment horizontal="left" vertical="center"/>
    </xf>
    <xf numFmtId="0" fontId="33" fillId="0" borderId="1" xfId="0" applyFont="1" applyBorder="1" applyAlignment="1">
      <alignment horizontal="left" vertical="center" wrapText="1"/>
    </xf>
    <xf numFmtId="0" fontId="37" fillId="0" borderId="1" xfId="0" applyFont="1" applyBorder="1" applyAlignment="1">
      <alignment horizontal="left" vertical="center" wrapText="1"/>
    </xf>
    <xf numFmtId="0" fontId="37" fillId="0" borderId="1" xfId="0" applyFont="1" applyBorder="1" applyAlignment="1">
      <alignment horizontal="center" vertical="center" wrapText="1"/>
    </xf>
    <xf numFmtId="0" fontId="33" fillId="0" borderId="24" xfId="0" applyFont="1" applyBorder="1" applyAlignment="1">
      <alignment horizontal="left" vertical="center" wrapText="1"/>
    </xf>
    <xf numFmtId="0" fontId="33" fillId="0" borderId="25" xfId="0" applyFont="1" applyBorder="1" applyAlignment="1">
      <alignment horizontal="left" vertical="center" wrapText="1"/>
    </xf>
    <xf numFmtId="0" fontId="33" fillId="0" borderId="26" xfId="0" applyFont="1" applyBorder="1" applyAlignment="1">
      <alignment horizontal="left" vertical="center" wrapText="1"/>
    </xf>
    <xf numFmtId="0" fontId="33" fillId="0" borderId="27" xfId="0" applyFont="1" applyBorder="1" applyAlignment="1">
      <alignment horizontal="left" vertical="center" wrapText="1"/>
    </xf>
    <xf numFmtId="0" fontId="33" fillId="0" borderId="28" xfId="0" applyFont="1" applyBorder="1" applyAlignment="1">
      <alignment horizontal="left" vertical="center" wrapText="1"/>
    </xf>
    <xf numFmtId="0" fontId="39" fillId="0" borderId="27" xfId="0" applyFont="1" applyBorder="1" applyAlignment="1">
      <alignment horizontal="left" vertical="center" wrapText="1"/>
    </xf>
    <xf numFmtId="0" fontId="39" fillId="0" borderId="28" xfId="0" applyFont="1" applyBorder="1" applyAlignment="1">
      <alignment horizontal="left" vertical="center" wrapText="1"/>
    </xf>
    <xf numFmtId="0" fontId="37" fillId="0" borderId="27" xfId="0" applyFont="1" applyBorder="1" applyAlignment="1">
      <alignment horizontal="left" vertical="center" wrapText="1"/>
    </xf>
    <xf numFmtId="0" fontId="37" fillId="0" borderId="1" xfId="0" applyFont="1" applyBorder="1" applyAlignment="1">
      <alignment horizontal="left" vertical="center"/>
    </xf>
    <xf numFmtId="0" fontId="37" fillId="0" borderId="28" xfId="0" applyFont="1" applyBorder="1" applyAlignment="1">
      <alignment horizontal="left" vertical="center" wrapText="1"/>
    </xf>
    <xf numFmtId="0" fontId="37" fillId="0" borderId="28" xfId="0" applyFont="1" applyBorder="1" applyAlignment="1">
      <alignment horizontal="left" vertical="center"/>
    </xf>
    <xf numFmtId="0" fontId="37" fillId="0" borderId="30" xfId="0" applyFont="1" applyBorder="1" applyAlignment="1">
      <alignment horizontal="left" vertical="center" wrapText="1"/>
    </xf>
    <xf numFmtId="0" fontId="37" fillId="0" borderId="29" xfId="0" applyFont="1" applyBorder="1" applyAlignment="1">
      <alignment horizontal="left" vertical="center" wrapText="1"/>
    </xf>
    <xf numFmtId="0" fontId="37" fillId="0" borderId="31" xfId="0" applyFont="1" applyBorder="1" applyAlignment="1">
      <alignment horizontal="left" vertical="center" wrapText="1"/>
    </xf>
    <xf numFmtId="0" fontId="36" fillId="0" borderId="1" xfId="0" applyFont="1" applyBorder="1" applyAlignment="1">
      <alignment horizontal="left" vertical="top"/>
    </xf>
    <xf numFmtId="0" fontId="36" fillId="0" borderId="1" xfId="0" applyFont="1" applyBorder="1" applyAlignment="1">
      <alignment horizontal="center" vertical="top"/>
    </xf>
    <xf numFmtId="0" fontId="37" fillId="0" borderId="30" xfId="0" applyFont="1" applyBorder="1" applyAlignment="1">
      <alignment horizontal="left" vertical="center"/>
    </xf>
    <xf numFmtId="0" fontId="37" fillId="0" borderId="31" xfId="0" applyFont="1" applyBorder="1" applyAlignment="1">
      <alignment horizontal="left" vertical="center"/>
    </xf>
    <xf numFmtId="0" fontId="37" fillId="0" borderId="1" xfId="0" applyFont="1" applyBorder="1" applyAlignment="1">
      <alignment horizontal="center" vertical="center"/>
    </xf>
    <xf numFmtId="0" fontId="39" fillId="0" borderId="0" xfId="0" applyFont="1" applyAlignment="1">
      <alignment vertical="center"/>
    </xf>
    <xf numFmtId="0" fontId="35" fillId="0" borderId="1" xfId="0" applyFont="1" applyBorder="1" applyAlignment="1">
      <alignment vertical="center"/>
    </xf>
    <xf numFmtId="0" fontId="39" fillId="0" borderId="29" xfId="0" applyFont="1" applyBorder="1" applyAlignment="1">
      <alignment vertical="center"/>
    </xf>
    <xf numFmtId="0" fontId="35" fillId="0" borderId="29" xfId="0" applyFont="1" applyBorder="1" applyAlignment="1">
      <alignment vertical="center"/>
    </xf>
    <xf numFmtId="0" fontId="36" fillId="0" borderId="1" xfId="0" applyFont="1" applyBorder="1" applyAlignment="1">
      <alignment vertical="top"/>
    </xf>
    <xf numFmtId="49" fontId="36" fillId="0" borderId="1" xfId="0" applyNumberFormat="1" applyFont="1" applyBorder="1" applyAlignment="1">
      <alignment horizontal="left" vertical="center"/>
    </xf>
    <xf numFmtId="0" fontId="0" fillId="0" borderId="29" xfId="0" applyBorder="1" applyAlignment="1">
      <alignment vertical="top"/>
    </xf>
    <xf numFmtId="0" fontId="35" fillId="0" borderId="29" xfId="0" applyFont="1" applyBorder="1" applyAlignment="1">
      <alignment horizontal="left"/>
    </xf>
    <xf numFmtId="0" fontId="39" fillId="0" borderId="29" xfId="0" applyFont="1" applyBorder="1" applyAlignment="1"/>
    <xf numFmtId="0" fontId="33" fillId="0" borderId="27" xfId="0" applyFont="1" applyBorder="1" applyAlignment="1">
      <alignment vertical="top"/>
    </xf>
    <xf numFmtId="0" fontId="33" fillId="0" borderId="28" xfId="0" applyFont="1" applyBorder="1" applyAlignment="1">
      <alignment vertical="top"/>
    </xf>
    <xf numFmtId="0" fontId="33" fillId="0" borderId="30" xfId="0" applyFont="1" applyBorder="1" applyAlignment="1">
      <alignment vertical="top"/>
    </xf>
    <xf numFmtId="0" fontId="33" fillId="0" borderId="29" xfId="0" applyFont="1" applyBorder="1" applyAlignment="1">
      <alignment vertical="top"/>
    </xf>
    <xf numFmtId="0" fontId="33" fillId="0" borderId="31" xfId="0" applyFont="1" applyBorder="1" applyAlignment="1">
      <alignment vertical="top"/>
    </xf>
    <xf numFmtId="0" fontId="45" fillId="0" borderId="0" xfId="0" applyFont="1" applyAlignment="1">
      <alignment horizontal="left" vertical="center"/>
    </xf>
    <xf numFmtId="4" fontId="18" fillId="5" borderId="23" xfId="0" applyNumberFormat="1" applyFont="1" applyFill="1" applyBorder="1" applyAlignment="1" applyProtection="1">
      <alignment vertical="center"/>
      <protection locked="0"/>
    </xf>
    <xf numFmtId="4" fontId="32" fillId="5" borderId="23" xfId="0" applyNumberFormat="1" applyFont="1" applyFill="1" applyBorder="1" applyAlignment="1" applyProtection="1">
      <alignment vertical="center"/>
      <protection locked="0"/>
    </xf>
    <xf numFmtId="0" fontId="0" fillId="0" borderId="2" xfId="0" applyBorder="1" applyProtection="1"/>
    <xf numFmtId="0" fontId="0" fillId="0" borderId="3" xfId="0" applyBorder="1" applyProtection="1"/>
    <xf numFmtId="0" fontId="0" fillId="0" borderId="4" xfId="0" applyBorder="1" applyProtection="1"/>
    <xf numFmtId="0" fontId="13" fillId="0" borderId="0" xfId="0" applyFont="1" applyAlignment="1" applyProtection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0" fillId="0" borderId="0" xfId="0" applyFont="1" applyAlignment="1" applyProtection="1">
      <alignment vertical="center"/>
    </xf>
    <xf numFmtId="0" fontId="0" fillId="0" borderId="4" xfId="0" applyFont="1" applyBorder="1" applyAlignment="1" applyProtection="1">
      <alignment vertical="center"/>
    </xf>
    <xf numFmtId="0" fontId="2" fillId="0" borderId="0" xfId="0" applyFont="1" applyAlignment="1" applyProtection="1">
      <alignment horizontal="left" vertical="center"/>
    </xf>
    <xf numFmtId="0" fontId="2" fillId="0" borderId="1" xfId="0" applyFont="1" applyBorder="1" applyAlignment="1" applyProtection="1">
      <alignment horizontal="left" vertical="center"/>
    </xf>
    <xf numFmtId="0" fontId="2" fillId="5" borderId="32" xfId="0" applyFont="1" applyFill="1" applyBorder="1" applyAlignment="1" applyProtection="1">
      <alignment horizontal="left" vertical="center"/>
    </xf>
    <xf numFmtId="0" fontId="2" fillId="0" borderId="0" xfId="0" applyFont="1" applyAlignment="1" applyProtection="1">
      <alignment vertical="center"/>
    </xf>
    <xf numFmtId="0" fontId="0" fillId="0" borderId="0" xfId="0" applyFont="1" applyAlignment="1" applyProtection="1">
      <alignment vertical="center" wrapText="1"/>
    </xf>
    <xf numFmtId="0" fontId="0" fillId="0" borderId="4" xfId="0" applyFont="1" applyBorder="1" applyAlignment="1" applyProtection="1">
      <alignment vertical="center" wrapText="1"/>
    </xf>
    <xf numFmtId="0" fontId="0" fillId="0" borderId="13" xfId="0" applyFont="1" applyBorder="1" applyAlignment="1" applyProtection="1">
      <alignment vertical="center"/>
    </xf>
    <xf numFmtId="0" fontId="14" fillId="0" borderId="0" xfId="0" applyFont="1" applyAlignment="1" applyProtection="1">
      <alignment horizontal="left" vertical="center"/>
    </xf>
    <xf numFmtId="4" fontId="20" fillId="0" borderId="0" xfId="0" applyNumberFormat="1" applyFont="1" applyAlignment="1" applyProtection="1">
      <alignment vertical="center"/>
    </xf>
    <xf numFmtId="0" fontId="1" fillId="0" borderId="0" xfId="0" applyFont="1" applyAlignment="1" applyProtection="1">
      <alignment horizontal="right" vertical="center"/>
    </xf>
    <xf numFmtId="0" fontId="17" fillId="0" borderId="0" xfId="0" applyFont="1" applyAlignment="1" applyProtection="1">
      <alignment horizontal="left" vertical="center"/>
    </xf>
    <xf numFmtId="4" fontId="1" fillId="0" borderId="0" xfId="0" applyNumberFormat="1" applyFont="1" applyAlignment="1" applyProtection="1">
      <alignment vertical="center"/>
    </xf>
    <xf numFmtId="164" fontId="1" fillId="0" borderId="0" xfId="0" applyNumberFormat="1" applyFont="1" applyAlignment="1" applyProtection="1">
      <alignment horizontal="right" vertical="center"/>
    </xf>
    <xf numFmtId="0" fontId="0" fillId="4" borderId="0" xfId="0" applyFont="1" applyFill="1" applyAlignment="1" applyProtection="1">
      <alignment vertical="center"/>
    </xf>
    <xf numFmtId="0" fontId="4" fillId="4" borderId="7" xfId="0" applyFont="1" applyFill="1" applyBorder="1" applyAlignment="1" applyProtection="1">
      <alignment horizontal="left" vertical="center"/>
    </xf>
    <xf numFmtId="0" fontId="0" fillId="4" borderId="8" xfId="0" applyFont="1" applyFill="1" applyBorder="1" applyAlignment="1" applyProtection="1">
      <alignment vertical="center"/>
    </xf>
    <xf numFmtId="0" fontId="4" fillId="4" borderId="8" xfId="0" applyFont="1" applyFill="1" applyBorder="1" applyAlignment="1" applyProtection="1">
      <alignment horizontal="right" vertical="center"/>
    </xf>
    <xf numFmtId="0" fontId="4" fillId="4" borderId="8" xfId="0" applyFont="1" applyFill="1" applyBorder="1" applyAlignment="1" applyProtection="1">
      <alignment horizontal="center" vertical="center"/>
    </xf>
    <xf numFmtId="4" fontId="4" fillId="4" borderId="8" xfId="0" applyNumberFormat="1" applyFont="1" applyFill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0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horizontal="left" vertical="center" wrapText="1"/>
    </xf>
    <xf numFmtId="0" fontId="18" fillId="4" borderId="0" xfId="0" applyFont="1" applyFill="1" applyAlignment="1" applyProtection="1">
      <alignment horizontal="left" vertical="center"/>
    </xf>
    <xf numFmtId="0" fontId="18" fillId="4" borderId="0" xfId="0" applyFont="1" applyFill="1" applyAlignment="1" applyProtection="1">
      <alignment horizontal="right" vertical="center"/>
    </xf>
    <xf numFmtId="0" fontId="27" fillId="0" borderId="0" xfId="0" applyFont="1" applyAlignment="1" applyProtection="1">
      <alignment horizontal="left" vertical="center"/>
    </xf>
    <xf numFmtId="0" fontId="6" fillId="0" borderId="0" xfId="0" applyFont="1" applyAlignment="1" applyProtection="1">
      <alignment vertical="center"/>
    </xf>
    <xf numFmtId="0" fontId="6" fillId="0" borderId="4" xfId="0" applyFont="1" applyBorder="1" applyAlignment="1" applyProtection="1">
      <alignment vertical="center"/>
    </xf>
    <xf numFmtId="0" fontId="6" fillId="0" borderId="21" xfId="0" applyFont="1" applyBorder="1" applyAlignment="1" applyProtection="1">
      <alignment horizontal="left" vertical="center"/>
    </xf>
    <xf numFmtId="0" fontId="6" fillId="0" borderId="21" xfId="0" applyFont="1" applyBorder="1" applyAlignment="1" applyProtection="1">
      <alignment vertical="center"/>
    </xf>
    <xf numFmtId="4" fontId="6" fillId="0" borderId="21" xfId="0" applyNumberFormat="1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4" xfId="0" applyFont="1" applyBorder="1" applyAlignment="1" applyProtection="1">
      <alignment vertical="center"/>
    </xf>
    <xf numFmtId="0" fontId="7" fillId="0" borderId="21" xfId="0" applyFont="1" applyBorder="1" applyAlignment="1" applyProtection="1">
      <alignment horizontal="left" vertical="center"/>
    </xf>
    <xf numFmtId="0" fontId="7" fillId="0" borderId="21" xfId="0" applyFont="1" applyBorder="1" applyAlignment="1" applyProtection="1">
      <alignment vertical="center"/>
    </xf>
    <xf numFmtId="4" fontId="7" fillId="0" borderId="21" xfId="0" applyNumberFormat="1" applyFont="1" applyBorder="1" applyAlignment="1" applyProtection="1">
      <alignment vertical="center"/>
    </xf>
    <xf numFmtId="0" fontId="44" fillId="0" borderId="1" xfId="0" applyFont="1" applyFill="1" applyBorder="1" applyAlignment="1" applyProtection="1">
      <alignment vertical="center"/>
    </xf>
    <xf numFmtId="0" fontId="0" fillId="0" borderId="4" xfId="0" applyFont="1" applyBorder="1" applyAlignment="1" applyProtection="1">
      <alignment horizontal="center" vertical="center" wrapText="1"/>
    </xf>
    <xf numFmtId="0" fontId="18" fillId="4" borderId="17" xfId="0" applyFont="1" applyFill="1" applyBorder="1" applyAlignment="1" applyProtection="1">
      <alignment horizontal="center" vertical="center" wrapText="1"/>
    </xf>
    <xf numFmtId="0" fontId="18" fillId="4" borderId="18" xfId="0" applyFont="1" applyFill="1" applyBorder="1" applyAlignment="1" applyProtection="1">
      <alignment horizontal="center" vertical="center" wrapText="1"/>
    </xf>
    <xf numFmtId="0" fontId="18" fillId="4" borderId="21" xfId="0" applyFont="1" applyFill="1" applyBorder="1" applyAlignment="1" applyProtection="1">
      <alignment horizontal="center" vertical="center" wrapText="1"/>
    </xf>
    <xf numFmtId="0" fontId="20" fillId="0" borderId="0" xfId="0" applyFont="1" applyAlignment="1" applyProtection="1">
      <alignment horizontal="left" vertical="center"/>
    </xf>
    <xf numFmtId="4" fontId="20" fillId="0" borderId="0" xfId="0" applyNumberFormat="1" applyFont="1" applyAlignment="1" applyProtection="1"/>
    <xf numFmtId="0" fontId="8" fillId="0" borderId="0" xfId="0" applyFont="1" applyAlignment="1" applyProtection="1"/>
    <xf numFmtId="0" fontId="8" fillId="0" borderId="4" xfId="0" applyFont="1" applyBorder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4" fontId="6" fillId="0" borderId="0" xfId="0" applyNumberFormat="1" applyFont="1" applyAlignment="1" applyProtection="1"/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18" fillId="0" borderId="23" xfId="0" applyFont="1" applyBorder="1" applyAlignment="1" applyProtection="1">
      <alignment horizontal="center" vertical="center"/>
    </xf>
    <xf numFmtId="49" fontId="18" fillId="0" borderId="23" xfId="0" applyNumberFormat="1" applyFont="1" applyBorder="1" applyAlignment="1" applyProtection="1">
      <alignment horizontal="left" vertical="center" wrapText="1"/>
    </xf>
    <xf numFmtId="0" fontId="18" fillId="0" borderId="23" xfId="0" applyFont="1" applyBorder="1" applyAlignment="1" applyProtection="1">
      <alignment horizontal="left" vertical="center" wrapText="1"/>
    </xf>
    <xf numFmtId="0" fontId="18" fillId="0" borderId="23" xfId="0" applyFont="1" applyBorder="1" applyAlignment="1" applyProtection="1">
      <alignment horizontal="center" vertical="center" wrapText="1"/>
    </xf>
    <xf numFmtId="167" fontId="18" fillId="0" borderId="23" xfId="0" applyNumberFormat="1" applyFont="1" applyBorder="1" applyAlignment="1" applyProtection="1">
      <alignment vertical="center"/>
    </xf>
    <xf numFmtId="4" fontId="18" fillId="0" borderId="23" xfId="0" applyNumberFormat="1" applyFont="1" applyBorder="1" applyAlignment="1" applyProtection="1">
      <alignment vertical="center"/>
    </xf>
    <xf numFmtId="0" fontId="0" fillId="0" borderId="0" xfId="0" applyProtection="1">
      <protection locked="0"/>
    </xf>
    <xf numFmtId="0" fontId="0" fillId="0" borderId="0" xfId="0" applyFont="1" applyAlignment="1" applyProtection="1">
      <alignment horizontal="left" vertical="center"/>
      <protection locked="0"/>
    </xf>
    <xf numFmtId="0" fontId="0" fillId="0" borderId="4" xfId="0" applyBorder="1" applyProtection="1">
      <protection locked="0"/>
    </xf>
    <xf numFmtId="0" fontId="26" fillId="0" borderId="0" xfId="0" applyFont="1" applyAlignment="1" applyProtection="1">
      <alignment horizontal="left" vertical="center"/>
      <protection locked="0"/>
    </xf>
    <xf numFmtId="0" fontId="0" fillId="0" borderId="0" xfId="0" applyFont="1" applyAlignment="1" applyProtection="1">
      <alignment vertical="center"/>
      <protection locked="0"/>
    </xf>
    <xf numFmtId="0" fontId="0" fillId="0" borderId="4" xfId="0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165" fontId="2" fillId="5" borderId="32" xfId="0" applyNumberFormat="1" applyFont="1" applyFill="1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vertical="center"/>
      <protection locked="0"/>
    </xf>
    <xf numFmtId="0" fontId="2" fillId="5" borderId="32" xfId="0" applyFont="1" applyFill="1" applyBorder="1" applyAlignment="1" applyProtection="1">
      <alignment horizontal="left" vertical="center"/>
      <protection locked="0"/>
    </xf>
    <xf numFmtId="0" fontId="0" fillId="0" borderId="0" xfId="0" applyFont="1" applyAlignment="1" applyProtection="1">
      <alignment vertical="center" wrapText="1"/>
      <protection locked="0"/>
    </xf>
    <xf numFmtId="0" fontId="0" fillId="0" borderId="4" xfId="0" applyBorder="1" applyAlignment="1" applyProtection="1">
      <alignment vertical="center" wrapText="1"/>
      <protection locked="0"/>
    </xf>
    <xf numFmtId="0" fontId="0" fillId="0" borderId="0" xfId="0" applyAlignment="1" applyProtection="1">
      <alignment vertical="center" wrapText="1"/>
      <protection locked="0"/>
    </xf>
    <xf numFmtId="0" fontId="0" fillId="0" borderId="13" xfId="0" applyFont="1" applyBorder="1" applyAlignment="1" applyProtection="1">
      <alignment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6" fillId="0" borderId="4" xfId="0" applyFont="1" applyBorder="1" applyAlignment="1" applyProtection="1">
      <alignment vertical="center"/>
      <protection locked="0"/>
    </xf>
    <xf numFmtId="0" fontId="7" fillId="0" borderId="0" xfId="0" applyFont="1" applyAlignment="1" applyProtection="1">
      <alignment vertical="center"/>
      <protection locked="0"/>
    </xf>
    <xf numFmtId="0" fontId="7" fillId="0" borderId="4" xfId="0" applyFont="1" applyBorder="1" applyAlignment="1" applyProtection="1">
      <alignment vertical="center"/>
      <protection locked="0"/>
    </xf>
    <xf numFmtId="0" fontId="0" fillId="0" borderId="0" xfId="0" applyFont="1" applyAlignment="1" applyProtection="1">
      <alignment horizontal="center" vertical="center" wrapText="1"/>
      <protection locked="0"/>
    </xf>
    <xf numFmtId="0" fontId="0" fillId="0" borderId="4" xfId="0" applyBorder="1" applyAlignment="1" applyProtection="1">
      <alignment horizontal="center" vertical="center" wrapText="1"/>
      <protection locked="0"/>
    </xf>
    <xf numFmtId="0" fontId="19" fillId="0" borderId="17" xfId="0" applyFont="1" applyBorder="1" applyAlignment="1" applyProtection="1">
      <alignment horizontal="center" vertical="center" wrapText="1"/>
      <protection locked="0"/>
    </xf>
    <xf numFmtId="0" fontId="19" fillId="0" borderId="18" xfId="0" applyFont="1" applyBorder="1" applyAlignment="1" applyProtection="1">
      <alignment horizontal="center" vertical="center" wrapText="1"/>
      <protection locked="0"/>
    </xf>
    <xf numFmtId="0" fontId="19" fillId="0" borderId="19" xfId="0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12" xfId="0" applyFont="1" applyBorder="1" applyAlignment="1" applyProtection="1">
      <alignment vertical="center"/>
      <protection locked="0"/>
    </xf>
    <xf numFmtId="0" fontId="0" fillId="0" borderId="13" xfId="0" applyBorder="1" applyAlignment="1" applyProtection="1">
      <alignment vertical="center"/>
      <protection locked="0"/>
    </xf>
    <xf numFmtId="166" fontId="28" fillId="0" borderId="13" xfId="0" applyNumberFormat="1" applyFont="1" applyBorder="1" applyAlignment="1" applyProtection="1">
      <protection locked="0"/>
    </xf>
    <xf numFmtId="166" fontId="28" fillId="0" borderId="14" xfId="0" applyNumberFormat="1" applyFont="1" applyBorder="1" applyAlignment="1" applyProtection="1">
      <protection locked="0"/>
    </xf>
    <xf numFmtId="4" fontId="29" fillId="0" borderId="0" xfId="0" applyNumberFormat="1" applyFont="1" applyAlignment="1" applyProtection="1">
      <alignment vertical="center"/>
      <protection locked="0"/>
    </xf>
    <xf numFmtId="0" fontId="8" fillId="0" borderId="0" xfId="0" applyFont="1" applyAlignment="1" applyProtection="1">
      <protection locked="0"/>
    </xf>
    <xf numFmtId="0" fontId="8" fillId="0" borderId="4" xfId="0" applyFont="1" applyBorder="1" applyAlignment="1" applyProtection="1">
      <protection locked="0"/>
    </xf>
    <xf numFmtId="0" fontId="8" fillId="0" borderId="0" xfId="0" applyFont="1" applyAlignment="1" applyProtection="1">
      <alignment horizontal="left"/>
      <protection locked="0"/>
    </xf>
    <xf numFmtId="0" fontId="8" fillId="0" borderId="15" xfId="0" applyFont="1" applyBorder="1" applyAlignment="1" applyProtection="1">
      <protection locked="0"/>
    </xf>
    <xf numFmtId="0" fontId="8" fillId="0" borderId="0" xfId="0" applyFont="1" applyBorder="1" applyAlignment="1" applyProtection="1">
      <protection locked="0"/>
    </xf>
    <xf numFmtId="166" fontId="8" fillId="0" borderId="0" xfId="0" applyNumberFormat="1" applyFont="1" applyBorder="1" applyAlignment="1" applyProtection="1">
      <protection locked="0"/>
    </xf>
    <xf numFmtId="166" fontId="8" fillId="0" borderId="16" xfId="0" applyNumberFormat="1" applyFont="1" applyBorder="1" applyAlignment="1" applyProtection="1">
      <protection locked="0"/>
    </xf>
    <xf numFmtId="0" fontId="8" fillId="0" borderId="0" xfId="0" applyFont="1" applyAlignment="1" applyProtection="1">
      <alignment horizontal="center"/>
      <protection locked="0"/>
    </xf>
    <xf numFmtId="4" fontId="8" fillId="0" borderId="0" xfId="0" applyNumberFormat="1" applyFont="1" applyAlignment="1" applyProtection="1">
      <alignment vertical="center"/>
      <protection locked="0"/>
    </xf>
    <xf numFmtId="0" fontId="19" fillId="0" borderId="15" xfId="0" applyFont="1" applyBorder="1" applyAlignment="1" applyProtection="1">
      <alignment horizontal="left" vertical="center"/>
      <protection locked="0"/>
    </xf>
    <xf numFmtId="0" fontId="19" fillId="0" borderId="0" xfId="0" applyFont="1" applyBorder="1" applyAlignment="1" applyProtection="1">
      <alignment horizontal="center" vertical="center"/>
      <protection locked="0"/>
    </xf>
    <xf numFmtId="166" fontId="19" fillId="0" borderId="0" xfId="0" applyNumberFormat="1" applyFont="1" applyBorder="1" applyAlignment="1" applyProtection="1">
      <alignment vertical="center"/>
      <protection locked="0"/>
    </xf>
    <xf numFmtId="166" fontId="19" fillId="0" borderId="16" xfId="0" applyNumberFormat="1" applyFont="1" applyBorder="1" applyAlignment="1" applyProtection="1">
      <alignment vertical="center"/>
      <protection locked="0"/>
    </xf>
    <xf numFmtId="0" fontId="18" fillId="0" borderId="0" xfId="0" applyFont="1" applyAlignment="1" applyProtection="1">
      <alignment horizontal="left" vertical="center"/>
      <protection locked="0"/>
    </xf>
    <xf numFmtId="4" fontId="0" fillId="0" borderId="0" xfId="0" applyNumberFormat="1" applyFont="1" applyAlignment="1" applyProtection="1">
      <alignment vertical="center"/>
      <protection locked="0"/>
    </xf>
    <xf numFmtId="0" fontId="19" fillId="0" borderId="20" xfId="0" applyFont="1" applyBorder="1" applyAlignment="1" applyProtection="1">
      <alignment horizontal="left" vertical="center"/>
      <protection locked="0"/>
    </xf>
    <xf numFmtId="0" fontId="19" fillId="0" borderId="21" xfId="0" applyFont="1" applyBorder="1" applyAlignment="1" applyProtection="1">
      <alignment horizontal="center" vertical="center"/>
      <protection locked="0"/>
    </xf>
    <xf numFmtId="166" fontId="19" fillId="0" borderId="21" xfId="0" applyNumberFormat="1" applyFont="1" applyBorder="1" applyAlignment="1" applyProtection="1">
      <alignment vertical="center"/>
      <protection locked="0"/>
    </xf>
    <xf numFmtId="166" fontId="19" fillId="0" borderId="22" xfId="0" applyNumberFormat="1" applyFont="1" applyBorder="1" applyAlignment="1" applyProtection="1">
      <alignment vertical="center"/>
      <protection locked="0"/>
    </xf>
    <xf numFmtId="0" fontId="0" fillId="0" borderId="1" xfId="0" applyBorder="1" applyProtection="1">
      <protection locked="0"/>
    </xf>
    <xf numFmtId="0" fontId="26" fillId="0" borderId="1" xfId="0" applyFont="1" applyBorder="1" applyAlignment="1" applyProtection="1">
      <alignment horizontal="left" vertical="center"/>
      <protection locked="0"/>
    </xf>
    <xf numFmtId="0" fontId="0" fillId="0" borderId="1" xfId="0" applyFont="1" applyBorder="1" applyAlignment="1" applyProtection="1">
      <alignment vertical="center"/>
      <protection locked="0"/>
    </xf>
    <xf numFmtId="0" fontId="0" fillId="0" borderId="1" xfId="0" applyBorder="1" applyAlignment="1" applyProtection="1">
      <alignment vertical="center" wrapText="1"/>
      <protection locked="0"/>
    </xf>
    <xf numFmtId="0" fontId="6" fillId="0" borderId="1" xfId="0" applyFont="1" applyBorder="1" applyAlignment="1" applyProtection="1">
      <alignment vertical="center"/>
      <protection locked="0"/>
    </xf>
    <xf numFmtId="0" fontId="7" fillId="0" borderId="1" xfId="0" applyFont="1" applyBorder="1" applyAlignment="1" applyProtection="1">
      <alignment vertical="center"/>
      <protection locked="0"/>
    </xf>
    <xf numFmtId="0" fontId="8" fillId="0" borderId="1" xfId="0" applyFont="1" applyBorder="1" applyAlignment="1" applyProtection="1">
      <protection locked="0"/>
    </xf>
    <xf numFmtId="0" fontId="19" fillId="0" borderId="1" xfId="0" applyFont="1" applyBorder="1" applyAlignment="1" applyProtection="1">
      <alignment horizontal="left" vertical="center"/>
      <protection locked="0"/>
    </xf>
    <xf numFmtId="0" fontId="0" fillId="0" borderId="0" xfId="0" applyBorder="1" applyAlignment="1" applyProtection="1">
      <alignment vertical="center"/>
      <protection locked="0"/>
    </xf>
    <xf numFmtId="0" fontId="0" fillId="0" borderId="0" xfId="0" applyFont="1" applyBorder="1" applyAlignment="1" applyProtection="1">
      <alignment vertical="center"/>
      <protection locked="0"/>
    </xf>
    <xf numFmtId="0" fontId="0" fillId="0" borderId="16" xfId="0" applyFont="1" applyBorder="1" applyAlignment="1" applyProtection="1">
      <alignment vertical="center"/>
      <protection locked="0"/>
    </xf>
    <xf numFmtId="0" fontId="9" fillId="0" borderId="0" xfId="0" applyFont="1" applyAlignment="1" applyProtection="1">
      <alignment vertical="center"/>
      <protection locked="0"/>
    </xf>
    <xf numFmtId="0" fontId="9" fillId="0" borderId="4" xfId="0" applyFont="1" applyBorder="1" applyAlignment="1" applyProtection="1">
      <alignment vertical="center"/>
      <protection locked="0"/>
    </xf>
    <xf numFmtId="0" fontId="9" fillId="0" borderId="1" xfId="0" applyFont="1" applyBorder="1" applyAlignment="1" applyProtection="1">
      <alignment vertical="center"/>
      <protection locked="0"/>
    </xf>
    <xf numFmtId="0" fontId="9" fillId="0" borderId="0" xfId="0" applyFont="1" applyBorder="1" applyAlignment="1" applyProtection="1">
      <alignment vertical="center"/>
      <protection locked="0"/>
    </xf>
    <xf numFmtId="0" fontId="9" fillId="0" borderId="16" xfId="0" applyFont="1" applyBorder="1" applyAlignment="1" applyProtection="1">
      <alignment vertical="center"/>
      <protection locked="0"/>
    </xf>
    <xf numFmtId="0" fontId="9" fillId="0" borderId="0" xfId="0" applyFont="1" applyAlignment="1" applyProtection="1">
      <alignment horizontal="left" vertical="center"/>
      <protection locked="0"/>
    </xf>
    <xf numFmtId="0" fontId="10" fillId="0" borderId="0" xfId="0" applyFont="1" applyAlignment="1" applyProtection="1">
      <alignment vertical="center"/>
      <protection locked="0"/>
    </xf>
    <xf numFmtId="0" fontId="10" fillId="0" borderId="4" xfId="0" applyFont="1" applyBorder="1" applyAlignment="1" applyProtection="1">
      <alignment vertical="center"/>
      <protection locked="0"/>
    </xf>
    <xf numFmtId="0" fontId="10" fillId="0" borderId="1" xfId="0" applyFont="1" applyBorder="1" applyAlignment="1" applyProtection="1">
      <alignment vertical="center"/>
      <protection locked="0"/>
    </xf>
    <xf numFmtId="0" fontId="10" fillId="0" borderId="0" xfId="0" applyFont="1" applyBorder="1" applyAlignment="1" applyProtection="1">
      <alignment vertical="center"/>
      <protection locked="0"/>
    </xf>
    <xf numFmtId="0" fontId="10" fillId="0" borderId="16" xfId="0" applyFont="1" applyBorder="1" applyAlignment="1" applyProtection="1">
      <alignment vertical="center"/>
      <protection locked="0"/>
    </xf>
    <xf numFmtId="0" fontId="10" fillId="0" borderId="0" xfId="0" applyFont="1" applyAlignment="1" applyProtection="1">
      <alignment horizontal="left" vertical="center"/>
      <protection locked="0"/>
    </xf>
    <xf numFmtId="0" fontId="32" fillId="0" borderId="1" xfId="0" applyFont="1" applyBorder="1" applyAlignment="1" applyProtection="1">
      <alignment horizontal="left" vertical="center"/>
      <protection locked="0"/>
    </xf>
    <xf numFmtId="0" fontId="32" fillId="0" borderId="0" xfId="0" applyFont="1" applyBorder="1" applyAlignment="1" applyProtection="1">
      <alignment horizontal="center" vertical="center"/>
      <protection locked="0"/>
    </xf>
    <xf numFmtId="0" fontId="19" fillId="0" borderId="21" xfId="0" applyFont="1" applyBorder="1" applyAlignment="1" applyProtection="1">
      <alignment horizontal="left" vertical="center"/>
      <protection locked="0"/>
    </xf>
    <xf numFmtId="0" fontId="0" fillId="0" borderId="36" xfId="0" applyBorder="1" applyProtection="1"/>
    <xf numFmtId="0" fontId="0" fillId="0" borderId="1" xfId="0" applyBorder="1" applyProtection="1"/>
    <xf numFmtId="0" fontId="13" fillId="0" borderId="1" xfId="0" applyFont="1" applyBorder="1" applyAlignment="1" applyProtection="1">
      <alignment horizontal="left" vertical="center"/>
    </xf>
    <xf numFmtId="0" fontId="0" fillId="0" borderId="28" xfId="0" applyBorder="1" applyProtection="1"/>
    <xf numFmtId="0" fontId="1" fillId="0" borderId="1" xfId="0" applyFont="1" applyBorder="1" applyAlignment="1" applyProtection="1">
      <alignment horizontal="left" vertical="center"/>
    </xf>
    <xf numFmtId="0" fontId="0" fillId="0" borderId="1" xfId="0" applyFont="1" applyBorder="1" applyAlignment="1" applyProtection="1">
      <alignment vertical="center"/>
    </xf>
    <xf numFmtId="0" fontId="0" fillId="0" borderId="28" xfId="0" applyFont="1" applyBorder="1" applyAlignment="1" applyProtection="1">
      <alignment vertical="center"/>
    </xf>
    <xf numFmtId="0" fontId="2" fillId="0" borderId="28" xfId="0" applyFont="1" applyBorder="1" applyAlignment="1" applyProtection="1">
      <alignment horizontal="left" vertical="center"/>
    </xf>
    <xf numFmtId="0" fontId="45" fillId="0" borderId="1" xfId="0" applyFont="1" applyBorder="1" applyAlignment="1" applyProtection="1">
      <alignment horizontal="left" vertical="center"/>
    </xf>
    <xf numFmtId="0" fontId="2" fillId="0" borderId="1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 wrapText="1"/>
    </xf>
    <xf numFmtId="0" fontId="0" fillId="0" borderId="28" xfId="0" applyFont="1" applyBorder="1" applyAlignment="1" applyProtection="1">
      <alignment vertical="center" wrapText="1"/>
    </xf>
    <xf numFmtId="0" fontId="0" fillId="0" borderId="37" xfId="0" applyFont="1" applyBorder="1" applyAlignment="1" applyProtection="1">
      <alignment vertical="center"/>
    </xf>
    <xf numFmtId="0" fontId="14" fillId="0" borderId="1" xfId="0" applyFont="1" applyBorder="1" applyAlignment="1" applyProtection="1">
      <alignment horizontal="left" vertical="center"/>
    </xf>
    <xf numFmtId="4" fontId="20" fillId="0" borderId="28" xfId="0" applyNumberFormat="1" applyFont="1" applyBorder="1" applyAlignment="1" applyProtection="1">
      <alignment vertical="center"/>
    </xf>
    <xf numFmtId="0" fontId="1" fillId="0" borderId="1" xfId="0" applyFont="1" applyBorder="1" applyAlignment="1" applyProtection="1">
      <alignment horizontal="right" vertical="center"/>
    </xf>
    <xf numFmtId="0" fontId="1" fillId="0" borderId="28" xfId="0" applyFont="1" applyBorder="1" applyAlignment="1" applyProtection="1">
      <alignment horizontal="right" vertical="center"/>
    </xf>
    <xf numFmtId="0" fontId="17" fillId="0" borderId="1" xfId="0" applyFont="1" applyBorder="1" applyAlignment="1" applyProtection="1">
      <alignment horizontal="left" vertical="center"/>
    </xf>
    <xf numFmtId="4" fontId="1" fillId="0" borderId="1" xfId="0" applyNumberFormat="1" applyFont="1" applyBorder="1" applyAlignment="1" applyProtection="1">
      <alignment vertical="center"/>
    </xf>
    <xf numFmtId="164" fontId="1" fillId="0" borderId="1" xfId="0" applyNumberFormat="1" applyFont="1" applyBorder="1" applyAlignment="1" applyProtection="1">
      <alignment horizontal="right" vertical="center"/>
    </xf>
    <xf numFmtId="4" fontId="1" fillId="0" borderId="28" xfId="0" applyNumberFormat="1" applyFont="1" applyBorder="1" applyAlignment="1" applyProtection="1">
      <alignment vertical="center"/>
    </xf>
    <xf numFmtId="0" fontId="0" fillId="4" borderId="1" xfId="0" applyFont="1" applyFill="1" applyBorder="1" applyAlignment="1" applyProtection="1">
      <alignment vertical="center"/>
    </xf>
    <xf numFmtId="4" fontId="4" fillId="4" borderId="38" xfId="0" applyNumberFormat="1" applyFont="1" applyFill="1" applyBorder="1" applyAlignment="1" applyProtection="1">
      <alignment vertical="center"/>
    </xf>
    <xf numFmtId="0" fontId="0" fillId="0" borderId="39" xfId="0" applyFont="1" applyBorder="1" applyAlignment="1" applyProtection="1">
      <alignment vertical="center"/>
    </xf>
    <xf numFmtId="0" fontId="0" fillId="0" borderId="36" xfId="0" applyFont="1" applyBorder="1" applyAlignment="1" applyProtection="1">
      <alignment vertical="center"/>
    </xf>
    <xf numFmtId="0" fontId="2" fillId="0" borderId="28" xfId="0" applyFont="1" applyBorder="1" applyAlignment="1" applyProtection="1">
      <alignment horizontal="left" vertical="center" wrapText="1"/>
    </xf>
    <xf numFmtId="0" fontId="18" fillId="4" borderId="1" xfId="0" applyFont="1" applyFill="1" applyBorder="1" applyAlignment="1" applyProtection="1">
      <alignment horizontal="left" vertical="center"/>
    </xf>
    <xf numFmtId="0" fontId="18" fillId="4" borderId="28" xfId="0" applyFont="1" applyFill="1" applyBorder="1" applyAlignment="1" applyProtection="1">
      <alignment horizontal="right" vertical="center"/>
    </xf>
    <xf numFmtId="0" fontId="27" fillId="0" borderId="1" xfId="0" applyFont="1" applyBorder="1" applyAlignment="1" applyProtection="1">
      <alignment horizontal="left" vertical="center"/>
    </xf>
    <xf numFmtId="0" fontId="6" fillId="0" borderId="1" xfId="0" applyFont="1" applyBorder="1" applyAlignment="1" applyProtection="1">
      <alignment vertical="center"/>
    </xf>
    <xf numFmtId="4" fontId="6" fillId="0" borderId="40" xfId="0" applyNumberFormat="1" applyFont="1" applyBorder="1" applyAlignment="1" applyProtection="1">
      <alignment vertical="center"/>
    </xf>
    <xf numFmtId="0" fontId="7" fillId="0" borderId="1" xfId="0" applyFont="1" applyBorder="1" applyAlignment="1" applyProtection="1">
      <alignment vertical="center"/>
    </xf>
    <xf numFmtId="4" fontId="7" fillId="0" borderId="40" xfId="0" applyNumberFormat="1" applyFont="1" applyBorder="1" applyAlignment="1" applyProtection="1">
      <alignment vertical="center"/>
    </xf>
    <xf numFmtId="0" fontId="18" fillId="4" borderId="41" xfId="0" applyFont="1" applyFill="1" applyBorder="1" applyAlignment="1" applyProtection="1">
      <alignment horizontal="center" vertical="center" wrapText="1"/>
    </xf>
    <xf numFmtId="0" fontId="20" fillId="0" borderId="1" xfId="0" applyFont="1" applyBorder="1" applyAlignment="1" applyProtection="1">
      <alignment horizontal="left" vertical="center"/>
    </xf>
    <xf numFmtId="4" fontId="20" fillId="0" borderId="28" xfId="0" applyNumberFormat="1" applyFont="1" applyBorder="1" applyAlignment="1" applyProtection="1"/>
    <xf numFmtId="0" fontId="8" fillId="0" borderId="1" xfId="0" applyFont="1" applyBorder="1" applyAlignment="1" applyProtection="1"/>
    <xf numFmtId="0" fontId="8" fillId="0" borderId="1" xfId="0" applyFont="1" applyBorder="1" applyAlignment="1" applyProtection="1">
      <alignment horizontal="left"/>
    </xf>
    <xf numFmtId="0" fontId="6" fillId="0" borderId="1" xfId="0" applyFont="1" applyBorder="1" applyAlignment="1" applyProtection="1">
      <alignment horizontal="left"/>
    </xf>
    <xf numFmtId="4" fontId="6" fillId="0" borderId="28" xfId="0" applyNumberFormat="1" applyFont="1" applyBorder="1" applyAlignment="1" applyProtection="1"/>
    <xf numFmtId="0" fontId="7" fillId="0" borderId="1" xfId="0" applyFont="1" applyBorder="1" applyAlignment="1" applyProtection="1">
      <alignment horizontal="left"/>
    </xf>
    <xf numFmtId="4" fontId="7" fillId="0" borderId="28" xfId="0" applyNumberFormat="1" applyFont="1" applyBorder="1" applyAlignment="1" applyProtection="1"/>
    <xf numFmtId="0" fontId="30" fillId="0" borderId="1" xfId="0" applyFont="1" applyBorder="1" applyAlignment="1" applyProtection="1">
      <alignment horizontal="left" vertical="center"/>
    </xf>
    <xf numFmtId="0" fontId="31" fillId="0" borderId="1" xfId="0" applyFont="1" applyBorder="1" applyAlignment="1" applyProtection="1">
      <alignment vertical="center" wrapText="1"/>
    </xf>
    <xf numFmtId="0" fontId="9" fillId="0" borderId="4" xfId="0" applyFont="1" applyBorder="1" applyAlignment="1" applyProtection="1">
      <alignment vertical="center"/>
    </xf>
    <xf numFmtId="0" fontId="9" fillId="0" borderId="1" xfId="0" applyFont="1" applyBorder="1" applyAlignment="1" applyProtection="1">
      <alignment vertical="center"/>
    </xf>
    <xf numFmtId="0" fontId="9" fillId="0" borderId="1" xfId="0" applyFont="1" applyBorder="1" applyAlignment="1" applyProtection="1">
      <alignment horizontal="left" vertical="center"/>
    </xf>
    <xf numFmtId="0" fontId="9" fillId="0" borderId="1" xfId="0" applyFont="1" applyBorder="1" applyAlignment="1" applyProtection="1">
      <alignment horizontal="left" vertical="center" wrapText="1"/>
    </xf>
    <xf numFmtId="167" fontId="9" fillId="0" borderId="1" xfId="0" applyNumberFormat="1" applyFont="1" applyBorder="1" applyAlignment="1" applyProtection="1">
      <alignment vertical="center"/>
    </xf>
    <xf numFmtId="0" fontId="10" fillId="0" borderId="4" xfId="0" applyFont="1" applyBorder="1" applyAlignment="1" applyProtection="1">
      <alignment vertical="center"/>
    </xf>
    <xf numFmtId="0" fontId="10" fillId="0" borderId="1" xfId="0" applyFont="1" applyBorder="1" applyAlignment="1" applyProtection="1">
      <alignment vertical="center"/>
    </xf>
    <xf numFmtId="0" fontId="10" fillId="0" borderId="1" xfId="0" applyFont="1" applyBorder="1" applyAlignment="1" applyProtection="1">
      <alignment horizontal="left" vertical="center"/>
    </xf>
    <xf numFmtId="0" fontId="10" fillId="0" borderId="1" xfId="0" applyFont="1" applyBorder="1" applyAlignment="1" applyProtection="1">
      <alignment horizontal="left" vertical="center" wrapText="1"/>
    </xf>
    <xf numFmtId="167" fontId="10" fillId="0" borderId="1" xfId="0" applyNumberFormat="1" applyFont="1" applyBorder="1" applyAlignment="1" applyProtection="1">
      <alignment vertical="center"/>
    </xf>
    <xf numFmtId="0" fontId="32" fillId="0" borderId="23" xfId="0" applyFont="1" applyBorder="1" applyAlignment="1" applyProtection="1">
      <alignment horizontal="center" vertical="center"/>
    </xf>
    <xf numFmtId="49" fontId="32" fillId="0" borderId="23" xfId="0" applyNumberFormat="1" applyFont="1" applyBorder="1" applyAlignment="1" applyProtection="1">
      <alignment horizontal="left" vertical="center" wrapText="1"/>
    </xf>
    <xf numFmtId="0" fontId="32" fillId="0" borderId="23" xfId="0" applyFont="1" applyBorder="1" applyAlignment="1" applyProtection="1">
      <alignment horizontal="left" vertical="center" wrapText="1"/>
    </xf>
    <xf numFmtId="0" fontId="32" fillId="0" borderId="23" xfId="0" applyFont="1" applyBorder="1" applyAlignment="1" applyProtection="1">
      <alignment horizontal="center" vertical="center" wrapText="1"/>
    </xf>
    <xf numFmtId="167" fontId="32" fillId="0" borderId="23" xfId="0" applyNumberFormat="1" applyFont="1" applyBorder="1" applyAlignment="1" applyProtection="1">
      <alignment vertical="center"/>
    </xf>
    <xf numFmtId="4" fontId="18" fillId="0" borderId="42" xfId="0" applyNumberFormat="1" applyFont="1" applyBorder="1" applyAlignment="1" applyProtection="1">
      <alignment vertical="center"/>
    </xf>
    <xf numFmtId="0" fontId="9" fillId="0" borderId="28" xfId="0" applyFont="1" applyBorder="1" applyAlignment="1" applyProtection="1">
      <alignment vertical="center"/>
    </xf>
    <xf numFmtId="0" fontId="10" fillId="0" borderId="28" xfId="0" applyFont="1" applyBorder="1" applyAlignment="1" applyProtection="1">
      <alignment vertical="center"/>
    </xf>
    <xf numFmtId="4" fontId="32" fillId="0" borderId="42" xfId="0" applyNumberFormat="1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  <protection locked="0"/>
    </xf>
    <xf numFmtId="0" fontId="9" fillId="0" borderId="15" xfId="0" applyFont="1" applyBorder="1" applyAlignment="1" applyProtection="1">
      <alignment vertical="center"/>
      <protection locked="0"/>
    </xf>
    <xf numFmtId="0" fontId="10" fillId="0" borderId="15" xfId="0" applyFont="1" applyBorder="1" applyAlignment="1" applyProtection="1">
      <alignment vertical="center"/>
      <protection locked="0"/>
    </xf>
    <xf numFmtId="0" fontId="9" fillId="0" borderId="20" xfId="0" applyFont="1" applyBorder="1" applyAlignment="1" applyProtection="1">
      <alignment vertical="center"/>
      <protection locked="0"/>
    </xf>
    <xf numFmtId="0" fontId="9" fillId="0" borderId="21" xfId="0" applyFont="1" applyBorder="1" applyAlignment="1" applyProtection="1">
      <alignment vertical="center"/>
      <protection locked="0"/>
    </xf>
    <xf numFmtId="0" fontId="9" fillId="0" borderId="22" xfId="0" applyFont="1" applyBorder="1" applyAlignment="1" applyProtection="1">
      <alignment vertical="center"/>
      <protection locked="0"/>
    </xf>
    <xf numFmtId="0" fontId="45" fillId="0" borderId="0" xfId="0" applyFont="1" applyAlignment="1" applyProtection="1">
      <alignment horizontal="left" vertical="center"/>
    </xf>
    <xf numFmtId="0" fontId="30" fillId="0" borderId="0" xfId="0" applyFont="1" applyAlignment="1" applyProtection="1">
      <alignment horizontal="left" vertical="center"/>
    </xf>
    <xf numFmtId="0" fontId="31" fillId="0" borderId="0" xfId="0" applyFont="1" applyAlignment="1" applyProtection="1">
      <alignment vertical="center" wrapText="1"/>
    </xf>
    <xf numFmtId="0" fontId="9" fillId="0" borderId="0" xfId="0" applyFont="1" applyAlignment="1" applyProtection="1">
      <alignment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167" fontId="9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2" fillId="2" borderId="0" xfId="0" applyFont="1" applyFill="1" applyAlignment="1">
      <alignment horizontal="center" vertical="center"/>
    </xf>
    <xf numFmtId="0" fontId="0" fillId="0" borderId="0" xfId="0"/>
    <xf numFmtId="165" fontId="2" fillId="5" borderId="33" xfId="0" applyNumberFormat="1" applyFont="1" applyFill="1" applyBorder="1" applyAlignment="1" applyProtection="1">
      <alignment horizontal="left" vertical="center"/>
      <protection locked="0"/>
    </xf>
    <xf numFmtId="165" fontId="2" fillId="5" borderId="34" xfId="0" applyNumberFormat="1" applyFont="1" applyFill="1" applyBorder="1" applyAlignment="1" applyProtection="1">
      <alignment horizontal="left" vertical="center"/>
      <protection locked="0"/>
    </xf>
    <xf numFmtId="165" fontId="2" fillId="5" borderId="35" xfId="0" applyNumberFormat="1" applyFont="1" applyFill="1" applyBorder="1" applyAlignment="1" applyProtection="1">
      <alignment horizontal="left" vertical="center"/>
      <protection locked="0"/>
    </xf>
    <xf numFmtId="0" fontId="2" fillId="0" borderId="0" xfId="0" applyFont="1" applyAlignment="1">
      <alignment horizontal="center" vertical="center"/>
    </xf>
    <xf numFmtId="0" fontId="2" fillId="5" borderId="33" xfId="0" applyFont="1" applyFill="1" applyBorder="1" applyAlignment="1" applyProtection="1">
      <alignment horizontal="left" vertical="center"/>
      <protection locked="0"/>
    </xf>
    <xf numFmtId="0" fontId="2" fillId="5" borderId="34" xfId="0" applyFont="1" applyFill="1" applyBorder="1" applyAlignment="1" applyProtection="1">
      <alignment horizontal="left" vertical="center"/>
      <protection locked="0"/>
    </xf>
    <xf numFmtId="0" fontId="2" fillId="5" borderId="35" xfId="0" applyFont="1" applyFill="1" applyBorder="1" applyAlignment="1" applyProtection="1">
      <alignment horizontal="left" vertical="center"/>
      <protection locked="0"/>
    </xf>
    <xf numFmtId="4" fontId="24" fillId="0" borderId="0" xfId="0" applyNumberFormat="1" applyFont="1" applyAlignment="1">
      <alignment vertical="center"/>
    </xf>
    <xf numFmtId="0" fontId="24" fillId="0" borderId="0" xfId="0" applyFont="1" applyAlignment="1">
      <alignment vertical="center"/>
    </xf>
    <xf numFmtId="0" fontId="23" fillId="0" borderId="0" xfId="0" applyFont="1" applyAlignment="1">
      <alignment horizontal="left" vertical="center" wrapText="1"/>
    </xf>
    <xf numFmtId="0" fontId="18" fillId="4" borderId="7" xfId="0" applyFont="1" applyFill="1" applyBorder="1" applyAlignment="1">
      <alignment horizontal="center" vertical="center"/>
    </xf>
    <xf numFmtId="0" fontId="18" fillId="4" borderId="8" xfId="0" applyFont="1" applyFill="1" applyBorder="1" applyAlignment="1">
      <alignment horizontal="left" vertical="center"/>
    </xf>
    <xf numFmtId="0" fontId="18" fillId="4" borderId="8" xfId="0" applyFont="1" applyFill="1" applyBorder="1" applyAlignment="1">
      <alignment horizontal="center" vertical="center"/>
    </xf>
    <xf numFmtId="0" fontId="18" fillId="4" borderId="8" xfId="0" applyFont="1" applyFill="1" applyBorder="1" applyAlignment="1">
      <alignment horizontal="right" vertical="center"/>
    </xf>
    <xf numFmtId="4" fontId="20" fillId="0" borderId="0" xfId="0" applyNumberFormat="1" applyFont="1" applyAlignment="1">
      <alignment horizontal="right" vertical="center"/>
    </xf>
    <xf numFmtId="4" fontId="20" fillId="0" borderId="0" xfId="0" applyNumberFormat="1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6" fillId="0" borderId="12" xfId="0" applyFont="1" applyBorder="1" applyAlignment="1">
      <alignment horizontal="center" vertical="center"/>
    </xf>
    <xf numFmtId="0" fontId="16" fillId="0" borderId="13" xfId="0" applyFont="1" applyBorder="1" applyAlignment="1">
      <alignment horizontal="left" vertical="center"/>
    </xf>
    <xf numFmtId="0" fontId="17" fillId="0" borderId="15" xfId="0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2" fillId="5" borderId="33" xfId="0" applyFont="1" applyFill="1" applyBorder="1" applyAlignment="1">
      <alignment horizontal="left" vertical="center"/>
    </xf>
    <xf numFmtId="0" fontId="2" fillId="5" borderId="34" xfId="0" applyFont="1" applyFill="1" applyBorder="1" applyAlignment="1">
      <alignment horizontal="left" vertical="center"/>
    </xf>
    <xf numFmtId="0" fontId="2" fillId="5" borderId="35" xfId="0" applyFont="1" applyFill="1" applyBorder="1" applyAlignment="1">
      <alignment horizontal="left" vertical="center"/>
    </xf>
    <xf numFmtId="4" fontId="15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0" fontId="4" fillId="3" borderId="8" xfId="0" applyFont="1" applyFill="1" applyBorder="1" applyAlignment="1">
      <alignment horizontal="left" vertical="center"/>
    </xf>
    <xf numFmtId="0" fontId="0" fillId="3" borderId="8" xfId="0" applyFont="1" applyFill="1" applyBorder="1" applyAlignment="1">
      <alignment vertical="center"/>
    </xf>
    <xf numFmtId="4" fontId="4" fillId="3" borderId="8" xfId="0" applyNumberFormat="1" applyFont="1" applyFill="1" applyBorder="1" applyAlignment="1">
      <alignment vertical="center"/>
    </xf>
    <xf numFmtId="0" fontId="0" fillId="3" borderId="9" xfId="0" applyFont="1" applyFill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center" wrapText="1"/>
    </xf>
    <xf numFmtId="4" fontId="14" fillId="0" borderId="6" xfId="0" applyNumberFormat="1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44" fillId="5" borderId="33" xfId="0" applyFont="1" applyFill="1" applyBorder="1" applyAlignment="1" applyProtection="1">
      <alignment horizontal="left" vertical="center"/>
    </xf>
    <xf numFmtId="0" fontId="44" fillId="5" borderId="35" xfId="0" applyFont="1" applyFill="1" applyBorder="1" applyAlignment="1" applyProtection="1">
      <alignment horizontal="left" vertical="center"/>
    </xf>
    <xf numFmtId="0" fontId="3" fillId="0" borderId="0" xfId="0" applyFont="1" applyAlignment="1" applyProtection="1">
      <alignment horizontal="left" vertical="center" wrapText="1"/>
    </xf>
    <xf numFmtId="0" fontId="0" fillId="0" borderId="0" xfId="0" applyFont="1" applyAlignment="1" applyProtection="1">
      <alignment vertical="center"/>
    </xf>
    <xf numFmtId="0" fontId="1" fillId="0" borderId="0" xfId="0" applyFont="1" applyAlignment="1" applyProtection="1">
      <alignment horizontal="left" vertical="center" wrapText="1"/>
    </xf>
    <xf numFmtId="0" fontId="1" fillId="0" borderId="0" xfId="0" applyFont="1" applyAlignment="1" applyProtection="1">
      <alignment horizontal="left" vertical="center"/>
    </xf>
    <xf numFmtId="0" fontId="12" fillId="0" borderId="0" xfId="0" applyFont="1" applyFill="1" applyAlignment="1" applyProtection="1">
      <alignment horizontal="center" vertical="center"/>
      <protection locked="0"/>
    </xf>
    <xf numFmtId="0" fontId="0" fillId="0" borderId="0" xfId="0" applyFill="1" applyProtection="1">
      <protection locked="0"/>
    </xf>
    <xf numFmtId="0" fontId="2" fillId="5" borderId="33" xfId="0" applyFont="1" applyFill="1" applyBorder="1" applyAlignment="1" applyProtection="1">
      <alignment horizontal="left" vertical="center"/>
    </xf>
    <xf numFmtId="0" fontId="2" fillId="5" borderId="34" xfId="0" applyFont="1" applyFill="1" applyBorder="1" applyAlignment="1" applyProtection="1">
      <alignment horizontal="left" vertical="center"/>
    </xf>
    <xf numFmtId="0" fontId="2" fillId="5" borderId="35" xfId="0" applyFont="1" applyFill="1" applyBorder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3" fillId="0" borderId="1" xfId="0" applyFont="1" applyBorder="1" applyAlignment="1" applyProtection="1">
      <alignment horizontal="left" vertical="center" wrapText="1"/>
    </xf>
    <xf numFmtId="0" fontId="0" fillId="0" borderId="1" xfId="0" applyFont="1" applyBorder="1" applyAlignment="1" applyProtection="1">
      <alignment vertical="center"/>
    </xf>
    <xf numFmtId="0" fontId="1" fillId="0" borderId="1" xfId="0" applyFont="1" applyBorder="1" applyAlignment="1" applyProtection="1">
      <alignment horizontal="left" vertical="center" wrapText="1"/>
    </xf>
    <xf numFmtId="0" fontId="1" fillId="0" borderId="1" xfId="0" applyFont="1" applyBorder="1" applyAlignment="1" applyProtection="1">
      <alignment horizontal="left" vertical="center"/>
    </xf>
    <xf numFmtId="0" fontId="0" fillId="0" borderId="0" xfId="0" applyProtection="1">
      <protection locked="0"/>
    </xf>
    <xf numFmtId="0" fontId="2" fillId="0" borderId="1" xfId="0" applyFont="1" applyBorder="1" applyAlignment="1" applyProtection="1">
      <alignment horizontal="left" vertical="center" wrapText="1"/>
    </xf>
    <xf numFmtId="0" fontId="44" fillId="0" borderId="1" xfId="0" applyFont="1" applyBorder="1" applyAlignment="1" applyProtection="1">
      <alignment horizontal="left" vertical="center"/>
    </xf>
    <xf numFmtId="0" fontId="36" fillId="0" borderId="1" xfId="0" applyFont="1" applyBorder="1" applyAlignment="1">
      <alignment horizontal="left" vertical="center" wrapText="1"/>
    </xf>
    <xf numFmtId="0" fontId="34" fillId="0" borderId="1" xfId="0" applyFont="1" applyBorder="1" applyAlignment="1">
      <alignment horizontal="center" vertical="center" wrapText="1"/>
    </xf>
    <xf numFmtId="0" fontId="35" fillId="0" borderId="29" xfId="0" applyFont="1" applyBorder="1" applyAlignment="1">
      <alignment horizontal="left" wrapText="1"/>
    </xf>
    <xf numFmtId="0" fontId="34" fillId="0" borderId="1" xfId="0" applyFont="1" applyBorder="1" applyAlignment="1">
      <alignment horizontal="center" vertical="center"/>
    </xf>
    <xf numFmtId="49" fontId="36" fillId="0" borderId="1" xfId="0" applyNumberFormat="1" applyFont="1" applyBorder="1" applyAlignment="1">
      <alignment horizontal="left" vertical="center" wrapText="1"/>
    </xf>
    <xf numFmtId="0" fontId="36" fillId="0" borderId="1" xfId="0" applyFont="1" applyBorder="1" applyAlignment="1">
      <alignment horizontal="left" vertical="top"/>
    </xf>
    <xf numFmtId="0" fontId="36" fillId="0" borderId="1" xfId="0" applyFont="1" applyBorder="1" applyAlignment="1">
      <alignment horizontal="left" vertical="center"/>
    </xf>
    <xf numFmtId="0" fontId="35" fillId="0" borderId="29" xfId="0" applyFont="1" applyBorder="1" applyAlignment="1">
      <alignment horizontal="left"/>
    </xf>
  </cellXfs>
  <cellStyles count="2">
    <cellStyle name="Hypertextový odkaz" xfId="1" builtinId="8"/>
    <cellStyle name="Normální" xfId="0" builtinId="0" customBuiltin="1"/>
  </cellStyles>
  <dxfs count="0"/>
  <tableStyles count="0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59"/>
  <sheetViews>
    <sheetView showGridLines="0" topLeftCell="A16" workbookViewId="0">
      <selection activeCell="A23" sqref="A23"/>
    </sheetView>
  </sheetViews>
  <sheetFormatPr defaultRowHeight="10"/>
  <cols>
    <col min="1" max="1" width="8.88671875" style="1" customWidth="1"/>
    <col min="2" max="2" width="1.6640625" style="1" customWidth="1"/>
    <col min="3" max="3" width="4.44140625" style="1" customWidth="1"/>
    <col min="4" max="33" width="2.88671875" style="1" customWidth="1"/>
    <col min="34" max="34" width="3.5546875" style="1" customWidth="1"/>
    <col min="35" max="35" width="42.33203125" style="1" customWidth="1"/>
    <col min="36" max="37" width="2.5546875" style="1" customWidth="1"/>
    <col min="38" max="38" width="8.88671875" style="1" customWidth="1"/>
    <col min="39" max="39" width="3.5546875" style="1" customWidth="1"/>
    <col min="40" max="40" width="14.33203125" style="1" customWidth="1"/>
    <col min="41" max="41" width="8" style="1" customWidth="1"/>
    <col min="42" max="42" width="4.44140625" style="1" customWidth="1"/>
    <col min="43" max="43" width="16.6640625" style="1" customWidth="1"/>
    <col min="44" max="44" width="14.5546875" style="1" customWidth="1"/>
    <col min="45" max="47" width="27.6640625" style="1" hidden="1" customWidth="1"/>
    <col min="48" max="49" width="23.109375" style="1" hidden="1" customWidth="1"/>
    <col min="50" max="51" width="26.6640625" style="1" hidden="1" customWidth="1"/>
    <col min="52" max="52" width="23.109375" style="1" hidden="1" customWidth="1"/>
    <col min="53" max="53" width="20.5546875" style="1" hidden="1" customWidth="1"/>
    <col min="54" max="54" width="26.6640625" style="1" hidden="1" customWidth="1"/>
    <col min="55" max="55" width="23.109375" style="1" hidden="1" customWidth="1"/>
    <col min="56" max="56" width="20.5546875" style="1" hidden="1" customWidth="1"/>
    <col min="57" max="57" width="71.109375" style="1" customWidth="1"/>
    <col min="71" max="91" width="9.109375" style="1" hidden="1"/>
  </cols>
  <sheetData>
    <row r="1" spans="1:74">
      <c r="A1" s="9" t="s">
        <v>0</v>
      </c>
      <c r="AZ1" s="9" t="s">
        <v>1</v>
      </c>
      <c r="BA1" s="9" t="s">
        <v>2</v>
      </c>
      <c r="BB1" s="9" t="s">
        <v>3</v>
      </c>
      <c r="BT1" s="9" t="s">
        <v>4</v>
      </c>
      <c r="BU1" s="9" t="s">
        <v>4</v>
      </c>
      <c r="BV1" s="9" t="s">
        <v>5</v>
      </c>
    </row>
    <row r="2" spans="1:74" s="1" customFormat="1" ht="37" customHeight="1">
      <c r="AR2" s="378" t="s">
        <v>6</v>
      </c>
      <c r="AS2" s="379"/>
      <c r="AT2" s="379"/>
      <c r="AU2" s="379"/>
      <c r="AV2" s="379"/>
      <c r="AW2" s="379"/>
      <c r="AX2" s="379"/>
      <c r="AY2" s="379"/>
      <c r="AZ2" s="379"/>
      <c r="BA2" s="379"/>
      <c r="BB2" s="379"/>
      <c r="BC2" s="379"/>
      <c r="BD2" s="379"/>
      <c r="BE2" s="379"/>
      <c r="BS2" s="10" t="s">
        <v>7</v>
      </c>
      <c r="BT2" s="10" t="s">
        <v>8</v>
      </c>
    </row>
    <row r="3" spans="1:74" s="1" customFormat="1" ht="7" customHeight="1">
      <c r="B3" s="11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3"/>
      <c r="BS3" s="10" t="s">
        <v>7</v>
      </c>
      <c r="BT3" s="10" t="s">
        <v>9</v>
      </c>
    </row>
    <row r="4" spans="1:74" s="1" customFormat="1" ht="25" customHeight="1">
      <c r="B4" s="13"/>
      <c r="D4" s="14" t="s">
        <v>10</v>
      </c>
      <c r="AR4" s="13"/>
      <c r="AS4" s="15" t="s">
        <v>11</v>
      </c>
      <c r="BS4" s="10" t="s">
        <v>12</v>
      </c>
    </row>
    <row r="5" spans="1:74" s="1" customFormat="1" ht="12" customHeight="1">
      <c r="B5" s="13"/>
      <c r="D5" s="16" t="s">
        <v>13</v>
      </c>
      <c r="K5" s="414">
        <v>2021</v>
      </c>
      <c r="L5" s="379"/>
      <c r="M5" s="379"/>
      <c r="N5" s="379"/>
      <c r="O5" s="379"/>
      <c r="P5" s="379"/>
      <c r="Q5" s="379"/>
      <c r="R5" s="379"/>
      <c r="S5" s="379"/>
      <c r="T5" s="379"/>
      <c r="U5" s="379"/>
      <c r="V5" s="379"/>
      <c r="W5" s="379"/>
      <c r="X5" s="379"/>
      <c r="Y5" s="379"/>
      <c r="Z5" s="379"/>
      <c r="AA5" s="379"/>
      <c r="AB5" s="379"/>
      <c r="AC5" s="379"/>
      <c r="AD5" s="379"/>
      <c r="AE5" s="379"/>
      <c r="AF5" s="379"/>
      <c r="AG5" s="379"/>
      <c r="AH5" s="379"/>
      <c r="AI5" s="379"/>
      <c r="AJ5" s="379"/>
      <c r="AK5" s="379"/>
      <c r="AL5" s="379"/>
      <c r="AM5" s="379"/>
      <c r="AN5" s="379"/>
      <c r="AO5" s="379"/>
      <c r="AR5" s="13"/>
      <c r="BS5" s="10" t="s">
        <v>7</v>
      </c>
    </row>
    <row r="6" spans="1:74" s="1" customFormat="1" ht="37" customHeight="1">
      <c r="B6" s="13"/>
      <c r="D6" s="18" t="s">
        <v>14</v>
      </c>
      <c r="K6" s="415" t="s">
        <v>15</v>
      </c>
      <c r="L6" s="379"/>
      <c r="M6" s="379"/>
      <c r="N6" s="379"/>
      <c r="O6" s="379"/>
      <c r="P6" s="379"/>
      <c r="Q6" s="379"/>
      <c r="R6" s="379"/>
      <c r="S6" s="379"/>
      <c r="T6" s="379"/>
      <c r="U6" s="379"/>
      <c r="V6" s="379"/>
      <c r="W6" s="379"/>
      <c r="X6" s="379"/>
      <c r="Y6" s="379"/>
      <c r="Z6" s="379"/>
      <c r="AA6" s="379"/>
      <c r="AB6" s="379"/>
      <c r="AC6" s="379"/>
      <c r="AD6" s="379"/>
      <c r="AE6" s="379"/>
      <c r="AF6" s="379"/>
      <c r="AG6" s="379"/>
      <c r="AH6" s="379"/>
      <c r="AI6" s="379"/>
      <c r="AJ6" s="379"/>
      <c r="AK6" s="379"/>
      <c r="AL6" s="379"/>
      <c r="AM6" s="379"/>
      <c r="AN6" s="379"/>
      <c r="AO6" s="379"/>
      <c r="AR6" s="13"/>
      <c r="BS6" s="10" t="s">
        <v>7</v>
      </c>
    </row>
    <row r="7" spans="1:74" s="1" customFormat="1" ht="12" customHeight="1" thickBot="1">
      <c r="B7" s="13"/>
      <c r="D7" s="19"/>
      <c r="K7" s="17" t="s">
        <v>3</v>
      </c>
      <c r="AK7" s="19"/>
      <c r="AN7" s="17" t="s">
        <v>3</v>
      </c>
      <c r="AR7" s="13"/>
      <c r="BS7" s="10" t="s">
        <v>7</v>
      </c>
    </row>
    <row r="8" spans="1:74" s="1" customFormat="1" ht="12" customHeight="1" thickBot="1">
      <c r="B8" s="13"/>
      <c r="D8" s="19" t="s">
        <v>17</v>
      </c>
      <c r="K8" s="17" t="s">
        <v>18</v>
      </c>
      <c r="AK8" s="17" t="s">
        <v>19</v>
      </c>
      <c r="AN8" s="233" t="s">
        <v>549</v>
      </c>
      <c r="AR8" s="13"/>
      <c r="BS8" s="10" t="s">
        <v>7</v>
      </c>
    </row>
    <row r="9" spans="1:74" s="1" customFormat="1" ht="14.4" customHeight="1">
      <c r="B9" s="13"/>
      <c r="AR9" s="13"/>
      <c r="BS9" s="10" t="s">
        <v>7</v>
      </c>
    </row>
    <row r="10" spans="1:74" s="1" customFormat="1" ht="12" customHeight="1">
      <c r="B10" s="13"/>
      <c r="D10" s="19" t="s">
        <v>20</v>
      </c>
      <c r="AK10" s="19" t="s">
        <v>21</v>
      </c>
      <c r="AN10" s="17">
        <v>581011</v>
      </c>
      <c r="AR10" s="13"/>
      <c r="BS10" s="10" t="s">
        <v>7</v>
      </c>
    </row>
    <row r="11" spans="1:74" s="1" customFormat="1" ht="18.5" customHeight="1">
      <c r="B11" s="13"/>
      <c r="E11" s="17" t="s">
        <v>22</v>
      </c>
      <c r="AK11" s="19" t="s">
        <v>23</v>
      </c>
      <c r="AN11" s="17"/>
      <c r="AR11" s="13"/>
      <c r="BS11" s="10" t="s">
        <v>7</v>
      </c>
    </row>
    <row r="12" spans="1:74" s="1" customFormat="1" ht="7" customHeight="1" thickBot="1">
      <c r="B12" s="13"/>
      <c r="AR12" s="13"/>
      <c r="BS12" s="10" t="s">
        <v>7</v>
      </c>
    </row>
    <row r="13" spans="1:74" s="1" customFormat="1" ht="15.5" customHeight="1" thickBot="1">
      <c r="B13" s="13"/>
      <c r="D13" s="17" t="s">
        <v>548</v>
      </c>
      <c r="AK13" s="17" t="s">
        <v>21</v>
      </c>
      <c r="AN13" s="233" t="s">
        <v>549</v>
      </c>
      <c r="AR13" s="13"/>
      <c r="BS13" s="10" t="s">
        <v>7</v>
      </c>
    </row>
    <row r="14" spans="1:74" ht="16.5" customHeight="1" thickBot="1">
      <c r="B14" s="13"/>
      <c r="E14" s="384" t="s">
        <v>549</v>
      </c>
      <c r="F14" s="385"/>
      <c r="G14" s="385"/>
      <c r="H14" s="385"/>
      <c r="I14" s="385"/>
      <c r="J14" s="385"/>
      <c r="K14" s="385"/>
      <c r="L14" s="385"/>
      <c r="M14" s="385"/>
      <c r="N14" s="385"/>
      <c r="O14" s="385"/>
      <c r="P14" s="385"/>
      <c r="Q14" s="385"/>
      <c r="R14" s="385"/>
      <c r="S14" s="385"/>
      <c r="T14" s="385"/>
      <c r="U14" s="385"/>
      <c r="V14" s="385"/>
      <c r="W14" s="385"/>
      <c r="X14" s="385"/>
      <c r="Y14" s="385"/>
      <c r="Z14" s="385"/>
      <c r="AA14" s="385"/>
      <c r="AB14" s="385"/>
      <c r="AC14" s="385"/>
      <c r="AD14" s="385"/>
      <c r="AE14" s="385"/>
      <c r="AF14" s="385"/>
      <c r="AG14" s="385"/>
      <c r="AH14" s="385"/>
      <c r="AI14" s="386"/>
      <c r="AK14" s="17" t="s">
        <v>23</v>
      </c>
      <c r="AN14" s="233" t="s">
        <v>549</v>
      </c>
      <c r="AR14" s="13"/>
      <c r="BS14" s="10" t="s">
        <v>7</v>
      </c>
    </row>
    <row r="15" spans="1:74" s="1" customFormat="1" ht="7" customHeight="1">
      <c r="B15" s="13"/>
      <c r="AR15" s="13"/>
      <c r="BS15" s="10" t="s">
        <v>4</v>
      </c>
    </row>
    <row r="16" spans="1:74" s="1" customFormat="1" ht="12" customHeight="1">
      <c r="B16" s="13"/>
      <c r="D16" s="19" t="s">
        <v>25</v>
      </c>
      <c r="AK16" s="19" t="s">
        <v>21</v>
      </c>
      <c r="AN16" s="17" t="s">
        <v>3</v>
      </c>
      <c r="AR16" s="13"/>
      <c r="BS16" s="10" t="s">
        <v>4</v>
      </c>
    </row>
    <row r="17" spans="1:71" s="1" customFormat="1" ht="18.5" customHeight="1">
      <c r="B17" s="13"/>
      <c r="E17" s="17" t="s">
        <v>26</v>
      </c>
      <c r="AK17" s="19" t="s">
        <v>23</v>
      </c>
      <c r="AN17" s="17" t="s">
        <v>3</v>
      </c>
      <c r="AR17" s="13"/>
      <c r="BS17" s="10" t="s">
        <v>27</v>
      </c>
    </row>
    <row r="18" spans="1:71" s="1" customFormat="1" ht="7" customHeight="1">
      <c r="B18" s="13"/>
      <c r="AR18" s="13"/>
      <c r="BS18" s="10" t="s">
        <v>7</v>
      </c>
    </row>
    <row r="19" spans="1:71" s="1" customFormat="1" ht="12" customHeight="1">
      <c r="B19" s="13"/>
      <c r="D19" s="19" t="s">
        <v>28</v>
      </c>
      <c r="AK19" s="19" t="s">
        <v>21</v>
      </c>
      <c r="AN19" s="17" t="s">
        <v>29</v>
      </c>
      <c r="AR19" s="13"/>
      <c r="BS19" s="10" t="s">
        <v>7</v>
      </c>
    </row>
    <row r="20" spans="1:71" s="1" customFormat="1" ht="18.5" customHeight="1">
      <c r="B20" s="13"/>
      <c r="E20" s="17" t="s">
        <v>30</v>
      </c>
      <c r="AK20" s="19" t="s">
        <v>23</v>
      </c>
      <c r="AN20" s="17" t="s">
        <v>3</v>
      </c>
      <c r="AR20" s="13"/>
      <c r="BS20" s="10" t="s">
        <v>4</v>
      </c>
    </row>
    <row r="21" spans="1:71" s="1" customFormat="1" ht="7" customHeight="1">
      <c r="B21" s="13"/>
      <c r="AR21" s="13"/>
    </row>
    <row r="22" spans="1:71" s="1" customFormat="1" ht="12" customHeight="1">
      <c r="B22" s="13"/>
      <c r="D22" s="19" t="s">
        <v>31</v>
      </c>
      <c r="AR22" s="13"/>
    </row>
    <row r="23" spans="1:71" s="1" customFormat="1" ht="48" customHeight="1">
      <c r="B23" s="13"/>
      <c r="E23" s="416" t="s">
        <v>32</v>
      </c>
      <c r="F23" s="416"/>
      <c r="G23" s="416"/>
      <c r="H23" s="416"/>
      <c r="I23" s="416"/>
      <c r="J23" s="416"/>
      <c r="K23" s="416"/>
      <c r="L23" s="416"/>
      <c r="M23" s="416"/>
      <c r="N23" s="416"/>
      <c r="O23" s="416"/>
      <c r="P23" s="416"/>
      <c r="Q23" s="416"/>
      <c r="R23" s="416"/>
      <c r="S23" s="416"/>
      <c r="T23" s="416"/>
      <c r="U23" s="416"/>
      <c r="V23" s="416"/>
      <c r="W23" s="416"/>
      <c r="X23" s="416"/>
      <c r="Y23" s="416"/>
      <c r="Z23" s="416"/>
      <c r="AA23" s="416"/>
      <c r="AB23" s="416"/>
      <c r="AC23" s="416"/>
      <c r="AD23" s="416"/>
      <c r="AE23" s="416"/>
      <c r="AF23" s="416"/>
      <c r="AG23" s="416"/>
      <c r="AH23" s="416"/>
      <c r="AI23" s="416"/>
      <c r="AJ23" s="416"/>
      <c r="AK23" s="416"/>
      <c r="AL23" s="416"/>
      <c r="AM23" s="416"/>
      <c r="AN23" s="416"/>
      <c r="AR23" s="13"/>
    </row>
    <row r="24" spans="1:71" s="1" customFormat="1" ht="7" customHeight="1">
      <c r="B24" s="13"/>
      <c r="AR24" s="13"/>
    </row>
    <row r="25" spans="1:71" s="1" customFormat="1" ht="7" customHeight="1">
      <c r="B25" s="13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R25" s="13"/>
    </row>
    <row r="26" spans="1:71" s="2" customFormat="1" ht="25.9" customHeight="1">
      <c r="A26" s="21"/>
      <c r="B26" s="22"/>
      <c r="C26" s="21"/>
      <c r="D26" s="23" t="s">
        <v>33</v>
      </c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  <c r="AK26" s="417">
        <f>ROUND(AG54,2)</f>
        <v>0</v>
      </c>
      <c r="AL26" s="418"/>
      <c r="AM26" s="418"/>
      <c r="AN26" s="418"/>
      <c r="AO26" s="418"/>
      <c r="AP26" s="21"/>
      <c r="AQ26" s="21"/>
      <c r="AR26" s="22"/>
      <c r="BE26" s="21"/>
    </row>
    <row r="27" spans="1:71" s="2" customFormat="1" ht="7" customHeight="1">
      <c r="A27" s="21"/>
      <c r="B27" s="22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  <c r="AP27" s="21"/>
      <c r="AQ27" s="21"/>
      <c r="AR27" s="22"/>
      <c r="BE27" s="21"/>
    </row>
    <row r="28" spans="1:71" s="2" customFormat="1" ht="12.5">
      <c r="A28" s="21"/>
      <c r="B28" s="22"/>
      <c r="C28" s="21"/>
      <c r="D28" s="21"/>
      <c r="E28" s="21"/>
      <c r="F28" s="21"/>
      <c r="G28" s="21"/>
      <c r="H28" s="21"/>
      <c r="I28" s="21"/>
      <c r="J28" s="21"/>
      <c r="K28" s="21"/>
      <c r="L28" s="419" t="s">
        <v>34</v>
      </c>
      <c r="M28" s="419"/>
      <c r="N28" s="419"/>
      <c r="O28" s="419"/>
      <c r="P28" s="419"/>
      <c r="Q28" s="21"/>
      <c r="R28" s="21"/>
      <c r="S28" s="21"/>
      <c r="T28" s="21"/>
      <c r="U28" s="21"/>
      <c r="V28" s="21"/>
      <c r="W28" s="419" t="s">
        <v>35</v>
      </c>
      <c r="X28" s="419"/>
      <c r="Y28" s="419"/>
      <c r="Z28" s="419"/>
      <c r="AA28" s="419"/>
      <c r="AB28" s="419"/>
      <c r="AC28" s="419"/>
      <c r="AD28" s="419"/>
      <c r="AE28" s="419"/>
      <c r="AF28" s="21"/>
      <c r="AG28" s="21"/>
      <c r="AH28" s="21"/>
      <c r="AI28" s="21"/>
      <c r="AJ28" s="21"/>
      <c r="AK28" s="419" t="s">
        <v>36</v>
      </c>
      <c r="AL28" s="419"/>
      <c r="AM28" s="419"/>
      <c r="AN28" s="419"/>
      <c r="AO28" s="419"/>
      <c r="AP28" s="21"/>
      <c r="AQ28" s="21"/>
      <c r="AR28" s="22"/>
      <c r="BE28" s="21"/>
    </row>
    <row r="29" spans="1:71" s="3" customFormat="1" ht="14.4" customHeight="1">
      <c r="B29" s="25"/>
      <c r="D29" s="19" t="s">
        <v>37</v>
      </c>
      <c r="F29" s="19" t="s">
        <v>38</v>
      </c>
      <c r="L29" s="409">
        <v>0.21</v>
      </c>
      <c r="M29" s="408"/>
      <c r="N29" s="408"/>
      <c r="O29" s="408"/>
      <c r="P29" s="408"/>
      <c r="W29" s="407">
        <f>ROUND(AZ54, 2)</f>
        <v>0</v>
      </c>
      <c r="X29" s="408"/>
      <c r="Y29" s="408"/>
      <c r="Z29" s="408"/>
      <c r="AA29" s="408"/>
      <c r="AB29" s="408"/>
      <c r="AC29" s="408"/>
      <c r="AD29" s="408"/>
      <c r="AE29" s="408"/>
      <c r="AK29" s="407">
        <f>ROUND(AV54, 2)</f>
        <v>0</v>
      </c>
      <c r="AL29" s="408"/>
      <c r="AM29" s="408"/>
      <c r="AN29" s="408"/>
      <c r="AO29" s="408"/>
      <c r="AR29" s="25"/>
    </row>
    <row r="30" spans="1:71" s="3" customFormat="1" ht="14.4" customHeight="1">
      <c r="B30" s="25"/>
      <c r="F30" s="19" t="s">
        <v>39</v>
      </c>
      <c r="L30" s="409">
        <v>0.15</v>
      </c>
      <c r="M30" s="408"/>
      <c r="N30" s="408"/>
      <c r="O30" s="408"/>
      <c r="P30" s="408"/>
      <c r="W30" s="407">
        <f>ROUND(BA54, 2)</f>
        <v>0</v>
      </c>
      <c r="X30" s="408"/>
      <c r="Y30" s="408"/>
      <c r="Z30" s="408"/>
      <c r="AA30" s="408"/>
      <c r="AB30" s="408"/>
      <c r="AC30" s="408"/>
      <c r="AD30" s="408"/>
      <c r="AE30" s="408"/>
      <c r="AK30" s="407">
        <f>ROUND(AW54, 2)</f>
        <v>0</v>
      </c>
      <c r="AL30" s="408"/>
      <c r="AM30" s="408"/>
      <c r="AN30" s="408"/>
      <c r="AO30" s="408"/>
      <c r="AR30" s="25"/>
    </row>
    <row r="31" spans="1:71" s="3" customFormat="1" ht="14.4" hidden="1" customHeight="1">
      <c r="B31" s="25"/>
      <c r="F31" s="19" t="s">
        <v>40</v>
      </c>
      <c r="L31" s="409">
        <v>0.21</v>
      </c>
      <c r="M31" s="408"/>
      <c r="N31" s="408"/>
      <c r="O31" s="408"/>
      <c r="P31" s="408"/>
      <c r="W31" s="407">
        <f>ROUND(BB54, 2)</f>
        <v>0</v>
      </c>
      <c r="X31" s="408"/>
      <c r="Y31" s="408"/>
      <c r="Z31" s="408"/>
      <c r="AA31" s="408"/>
      <c r="AB31" s="408"/>
      <c r="AC31" s="408"/>
      <c r="AD31" s="408"/>
      <c r="AE31" s="408"/>
      <c r="AK31" s="407">
        <v>0</v>
      </c>
      <c r="AL31" s="408"/>
      <c r="AM31" s="408"/>
      <c r="AN31" s="408"/>
      <c r="AO31" s="408"/>
      <c r="AR31" s="25"/>
    </row>
    <row r="32" spans="1:71" s="3" customFormat="1" ht="14.4" hidden="1" customHeight="1">
      <c r="B32" s="25"/>
      <c r="F32" s="19" t="s">
        <v>41</v>
      </c>
      <c r="L32" s="409">
        <v>0.15</v>
      </c>
      <c r="M32" s="408"/>
      <c r="N32" s="408"/>
      <c r="O32" s="408"/>
      <c r="P32" s="408"/>
      <c r="W32" s="407">
        <f>ROUND(BC54, 2)</f>
        <v>0</v>
      </c>
      <c r="X32" s="408"/>
      <c r="Y32" s="408"/>
      <c r="Z32" s="408"/>
      <c r="AA32" s="408"/>
      <c r="AB32" s="408"/>
      <c r="AC32" s="408"/>
      <c r="AD32" s="408"/>
      <c r="AE32" s="408"/>
      <c r="AK32" s="407">
        <v>0</v>
      </c>
      <c r="AL32" s="408"/>
      <c r="AM32" s="408"/>
      <c r="AN32" s="408"/>
      <c r="AO32" s="408"/>
      <c r="AR32" s="25"/>
    </row>
    <row r="33" spans="1:57" s="3" customFormat="1" ht="14.4" hidden="1" customHeight="1">
      <c r="B33" s="25"/>
      <c r="F33" s="19" t="s">
        <v>42</v>
      </c>
      <c r="L33" s="409">
        <v>0</v>
      </c>
      <c r="M33" s="408"/>
      <c r="N33" s="408"/>
      <c r="O33" s="408"/>
      <c r="P33" s="408"/>
      <c r="W33" s="407">
        <f>ROUND(BD54, 2)</f>
        <v>0</v>
      </c>
      <c r="X33" s="408"/>
      <c r="Y33" s="408"/>
      <c r="Z33" s="408"/>
      <c r="AA33" s="408"/>
      <c r="AB33" s="408"/>
      <c r="AC33" s="408"/>
      <c r="AD33" s="408"/>
      <c r="AE33" s="408"/>
      <c r="AK33" s="407">
        <v>0</v>
      </c>
      <c r="AL33" s="408"/>
      <c r="AM33" s="408"/>
      <c r="AN33" s="408"/>
      <c r="AO33" s="408"/>
      <c r="AR33" s="25"/>
    </row>
    <row r="34" spans="1:57" s="2" customFormat="1" ht="7" customHeight="1">
      <c r="A34" s="21"/>
      <c r="B34" s="22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  <c r="AJ34" s="21"/>
      <c r="AK34" s="21"/>
      <c r="AL34" s="21"/>
      <c r="AM34" s="21"/>
      <c r="AN34" s="21"/>
      <c r="AO34" s="21"/>
      <c r="AP34" s="21"/>
      <c r="AQ34" s="21"/>
      <c r="AR34" s="22"/>
      <c r="BE34" s="21"/>
    </row>
    <row r="35" spans="1:57" s="2" customFormat="1" ht="25.9" customHeight="1">
      <c r="A35" s="21"/>
      <c r="B35" s="22"/>
      <c r="C35" s="26"/>
      <c r="D35" s="27" t="s">
        <v>43</v>
      </c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9" t="s">
        <v>44</v>
      </c>
      <c r="U35" s="28"/>
      <c r="V35" s="28"/>
      <c r="W35" s="28"/>
      <c r="X35" s="410" t="s">
        <v>45</v>
      </c>
      <c r="Y35" s="411"/>
      <c r="Z35" s="411"/>
      <c r="AA35" s="411"/>
      <c r="AB35" s="411"/>
      <c r="AC35" s="28"/>
      <c r="AD35" s="28"/>
      <c r="AE35" s="28"/>
      <c r="AF35" s="28"/>
      <c r="AG35" s="28"/>
      <c r="AH35" s="28"/>
      <c r="AI35" s="28"/>
      <c r="AJ35" s="28"/>
      <c r="AK35" s="412">
        <f>SUM(AK26:AK33)</f>
        <v>0</v>
      </c>
      <c r="AL35" s="411"/>
      <c r="AM35" s="411"/>
      <c r="AN35" s="411"/>
      <c r="AO35" s="413"/>
      <c r="AP35" s="26"/>
      <c r="AQ35" s="26"/>
      <c r="AR35" s="22"/>
      <c r="BE35" s="21"/>
    </row>
    <row r="36" spans="1:57" s="2" customFormat="1" ht="7" customHeight="1">
      <c r="A36" s="21"/>
      <c r="B36" s="22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  <c r="AJ36" s="21"/>
      <c r="AK36" s="21"/>
      <c r="AL36" s="21"/>
      <c r="AM36" s="21"/>
      <c r="AN36" s="21"/>
      <c r="AO36" s="21"/>
      <c r="AP36" s="21"/>
      <c r="AQ36" s="21"/>
      <c r="AR36" s="22"/>
      <c r="BE36" s="21"/>
    </row>
    <row r="37" spans="1:57" s="2" customFormat="1" ht="7" customHeight="1">
      <c r="A37" s="21"/>
      <c r="B37" s="30"/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  <c r="AF37" s="31"/>
      <c r="AG37" s="31"/>
      <c r="AH37" s="31"/>
      <c r="AI37" s="31"/>
      <c r="AJ37" s="31"/>
      <c r="AK37" s="31"/>
      <c r="AL37" s="31"/>
      <c r="AM37" s="31"/>
      <c r="AN37" s="31"/>
      <c r="AO37" s="31"/>
      <c r="AP37" s="31"/>
      <c r="AQ37" s="31"/>
      <c r="AR37" s="22"/>
      <c r="BE37" s="21"/>
    </row>
    <row r="41" spans="1:57" s="2" customFormat="1" ht="7" customHeight="1">
      <c r="A41" s="21"/>
      <c r="B41" s="32"/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33"/>
      <c r="AJ41" s="33"/>
      <c r="AK41" s="33"/>
      <c r="AL41" s="33"/>
      <c r="AM41" s="33"/>
      <c r="AN41" s="33"/>
      <c r="AO41" s="33"/>
      <c r="AP41" s="33"/>
      <c r="AQ41" s="33"/>
      <c r="AR41" s="22"/>
      <c r="BE41" s="21"/>
    </row>
    <row r="42" spans="1:57" s="2" customFormat="1" ht="25" customHeight="1">
      <c r="A42" s="21"/>
      <c r="B42" s="22"/>
      <c r="C42" s="14" t="s">
        <v>46</v>
      </c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  <c r="AJ42" s="21"/>
      <c r="AK42" s="21"/>
      <c r="AL42" s="21"/>
      <c r="AM42" s="21"/>
      <c r="AN42" s="21"/>
      <c r="AO42" s="21"/>
      <c r="AP42" s="21"/>
      <c r="AQ42" s="21"/>
      <c r="AR42" s="22"/>
      <c r="BE42" s="21"/>
    </row>
    <row r="43" spans="1:57" s="2" customFormat="1" ht="7" customHeight="1">
      <c r="A43" s="21"/>
      <c r="B43" s="22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  <c r="AH43" s="21"/>
      <c r="AI43" s="21"/>
      <c r="AJ43" s="21"/>
      <c r="AK43" s="21"/>
      <c r="AL43" s="21"/>
      <c r="AM43" s="21"/>
      <c r="AN43" s="21"/>
      <c r="AO43" s="21"/>
      <c r="AP43" s="21"/>
      <c r="AQ43" s="21"/>
      <c r="AR43" s="22"/>
      <c r="BE43" s="21"/>
    </row>
    <row r="44" spans="1:57" s="4" customFormat="1" ht="12" customHeight="1">
      <c r="B44" s="34"/>
      <c r="C44" s="19" t="s">
        <v>13</v>
      </c>
      <c r="L44" s="383">
        <f>K5</f>
        <v>2021</v>
      </c>
      <c r="M44" s="383"/>
      <c r="N44" s="383"/>
      <c r="O44" s="383"/>
      <c r="AR44" s="34"/>
    </row>
    <row r="45" spans="1:57" s="5" customFormat="1" ht="37" customHeight="1">
      <c r="B45" s="35"/>
      <c r="C45" s="36" t="s">
        <v>14</v>
      </c>
      <c r="L45" s="396" t="str">
        <f>K6</f>
        <v>Komunikace pro pěší podél místnich komunikací - Obec Hřibojedy</v>
      </c>
      <c r="M45" s="397"/>
      <c r="N45" s="397"/>
      <c r="O45" s="397"/>
      <c r="P45" s="397"/>
      <c r="Q45" s="397"/>
      <c r="R45" s="397"/>
      <c r="S45" s="397"/>
      <c r="T45" s="397"/>
      <c r="U45" s="397"/>
      <c r="V45" s="397"/>
      <c r="W45" s="397"/>
      <c r="X45" s="397"/>
      <c r="Y45" s="397"/>
      <c r="Z45" s="397"/>
      <c r="AA45" s="397"/>
      <c r="AB45" s="397"/>
      <c r="AC45" s="397"/>
      <c r="AD45" s="397"/>
      <c r="AE45" s="397"/>
      <c r="AF45" s="397"/>
      <c r="AG45" s="397"/>
      <c r="AH45" s="397"/>
      <c r="AI45" s="397"/>
      <c r="AJ45" s="397"/>
      <c r="AK45" s="397"/>
      <c r="AL45" s="397"/>
      <c r="AM45" s="397"/>
      <c r="AN45" s="397"/>
      <c r="AO45" s="397"/>
      <c r="AR45" s="35"/>
    </row>
    <row r="46" spans="1:57" s="2" customFormat="1" ht="7" customHeight="1" thickBot="1">
      <c r="A46" s="21"/>
      <c r="B46" s="22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1"/>
      <c r="AJ46" s="21"/>
      <c r="AK46" s="21"/>
      <c r="AL46" s="21"/>
      <c r="AM46" s="21"/>
      <c r="AN46" s="21"/>
      <c r="AO46" s="21"/>
      <c r="AP46" s="21"/>
      <c r="AQ46" s="21"/>
      <c r="AR46" s="22"/>
      <c r="BE46" s="21"/>
    </row>
    <row r="47" spans="1:57" s="2" customFormat="1" ht="12" customHeight="1" thickBot="1">
      <c r="A47" s="21"/>
      <c r="B47" s="22"/>
      <c r="C47" s="19" t="s">
        <v>17</v>
      </c>
      <c r="D47" s="21"/>
      <c r="E47" s="21"/>
      <c r="F47" s="21"/>
      <c r="G47" s="21"/>
      <c r="H47" s="21"/>
      <c r="I47" s="21"/>
      <c r="J47" s="21"/>
      <c r="K47" s="21"/>
      <c r="L47" s="37" t="str">
        <f>IF(K8="","",K8)</f>
        <v>Hřibojedy</v>
      </c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157" t="s">
        <v>19</v>
      </c>
      <c r="AJ47" s="21"/>
      <c r="AK47" s="21"/>
      <c r="AL47" s="21"/>
      <c r="AM47" s="380" t="s">
        <v>550</v>
      </c>
      <c r="AN47" s="381"/>
      <c r="AO47" s="382"/>
      <c r="AP47" s="21"/>
      <c r="AQ47" s="21"/>
      <c r="AR47" s="22"/>
      <c r="BE47" s="21"/>
    </row>
    <row r="48" spans="1:57" s="2" customFormat="1" ht="7" customHeight="1">
      <c r="A48" s="21"/>
      <c r="B48" s="22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  <c r="AH48" s="21"/>
      <c r="AI48" s="21"/>
      <c r="AJ48" s="21"/>
      <c r="AK48" s="21"/>
      <c r="AL48" s="21"/>
      <c r="AM48" s="21"/>
      <c r="AN48" s="21"/>
      <c r="AO48" s="21"/>
      <c r="AP48" s="21"/>
      <c r="AQ48" s="21"/>
      <c r="AR48" s="22"/>
      <c r="BE48" s="21"/>
    </row>
    <row r="49" spans="1:91" s="2" customFormat="1" ht="15.65" customHeight="1" thickBot="1">
      <c r="A49" s="21"/>
      <c r="B49" s="22"/>
      <c r="C49" s="19" t="s">
        <v>20</v>
      </c>
      <c r="D49" s="21"/>
      <c r="E49" s="21"/>
      <c r="F49" s="21"/>
      <c r="G49" s="21"/>
      <c r="H49" s="21"/>
      <c r="I49" s="21"/>
      <c r="J49" s="21"/>
      <c r="K49" s="21"/>
      <c r="L49" s="4" t="str">
        <f>IF(E11= "","",E11)</f>
        <v>Obec Hřibojedy 60</v>
      </c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  <c r="AE49" s="21"/>
      <c r="AF49" s="21"/>
      <c r="AG49" s="21"/>
      <c r="AH49" s="21"/>
      <c r="AI49" s="19" t="s">
        <v>25</v>
      </c>
      <c r="AJ49" s="21"/>
      <c r="AK49" s="21"/>
      <c r="AL49" s="21"/>
      <c r="AM49" s="398" t="str">
        <f>IF(E17="","",E17)</f>
        <v>Ingplan s.r.o., Velká Jesenice</v>
      </c>
      <c r="AN49" s="399"/>
      <c r="AO49" s="399"/>
      <c r="AP49" s="399"/>
      <c r="AQ49" s="21"/>
      <c r="AR49" s="22"/>
      <c r="AS49" s="400" t="s">
        <v>47</v>
      </c>
      <c r="AT49" s="401"/>
      <c r="AU49" s="38"/>
      <c r="AV49" s="38"/>
      <c r="AW49" s="38"/>
      <c r="AX49" s="38"/>
      <c r="AY49" s="38"/>
      <c r="AZ49" s="38"/>
      <c r="BA49" s="38"/>
      <c r="BB49" s="38"/>
      <c r="BC49" s="38"/>
      <c r="BD49" s="39"/>
      <c r="BE49" s="21"/>
    </row>
    <row r="50" spans="1:91" s="2" customFormat="1" ht="15.65" customHeight="1" thickBot="1">
      <c r="A50" s="21"/>
      <c r="B50" s="22"/>
      <c r="C50" s="17" t="s">
        <v>548</v>
      </c>
      <c r="D50" s="21"/>
      <c r="E50" s="21"/>
      <c r="F50" s="21"/>
      <c r="G50" s="21"/>
      <c r="H50" s="21"/>
      <c r="I50" s="21"/>
      <c r="J50" s="21"/>
      <c r="K50" s="21"/>
      <c r="L50" s="404" t="str">
        <f>E14</f>
        <v>Vyplň údaj</v>
      </c>
      <c r="M50" s="405"/>
      <c r="N50" s="405"/>
      <c r="O50" s="405"/>
      <c r="P50" s="405"/>
      <c r="Q50" s="405"/>
      <c r="R50" s="405"/>
      <c r="S50" s="405"/>
      <c r="T50" s="405"/>
      <c r="U50" s="405"/>
      <c r="V50" s="405"/>
      <c r="W50" s="405"/>
      <c r="X50" s="405"/>
      <c r="Y50" s="405"/>
      <c r="Z50" s="405"/>
      <c r="AA50" s="405"/>
      <c r="AB50" s="405"/>
      <c r="AC50" s="405"/>
      <c r="AD50" s="405"/>
      <c r="AE50" s="405"/>
      <c r="AF50" s="405"/>
      <c r="AG50" s="406"/>
      <c r="AH50" s="21"/>
      <c r="AI50" s="19" t="s">
        <v>28</v>
      </c>
      <c r="AJ50" s="21"/>
      <c r="AK50" s="21"/>
      <c r="AL50" s="21"/>
      <c r="AM50" s="398" t="str">
        <f>IF(E20="","",E20)</f>
        <v>Janičatová</v>
      </c>
      <c r="AN50" s="399"/>
      <c r="AO50" s="399"/>
      <c r="AP50" s="399"/>
      <c r="AQ50" s="21"/>
      <c r="AR50" s="22"/>
      <c r="AS50" s="402"/>
      <c r="AT50" s="403"/>
      <c r="AU50" s="40"/>
      <c r="AV50" s="40"/>
      <c r="AW50" s="40"/>
      <c r="AX50" s="40"/>
      <c r="AY50" s="40"/>
      <c r="AZ50" s="40"/>
      <c r="BA50" s="40"/>
      <c r="BB50" s="40"/>
      <c r="BC50" s="40"/>
      <c r="BD50" s="41"/>
      <c r="BE50" s="21"/>
    </row>
    <row r="51" spans="1:91" s="2" customFormat="1" ht="10.75" customHeight="1">
      <c r="A51" s="21"/>
      <c r="B51" s="22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  <c r="AH51" s="21"/>
      <c r="AI51" s="21"/>
      <c r="AJ51" s="21"/>
      <c r="AK51" s="21"/>
      <c r="AL51" s="21"/>
      <c r="AM51" s="21"/>
      <c r="AN51" s="21"/>
      <c r="AO51" s="21"/>
      <c r="AP51" s="21"/>
      <c r="AQ51" s="21"/>
      <c r="AR51" s="22"/>
      <c r="AS51" s="402"/>
      <c r="AT51" s="403"/>
      <c r="AU51" s="40"/>
      <c r="AV51" s="40"/>
      <c r="AW51" s="40"/>
      <c r="AX51" s="40"/>
      <c r="AY51" s="40"/>
      <c r="AZ51" s="40"/>
      <c r="BA51" s="40"/>
      <c r="BB51" s="40"/>
      <c r="BC51" s="40"/>
      <c r="BD51" s="41"/>
      <c r="BE51" s="21"/>
    </row>
    <row r="52" spans="1:91" s="2" customFormat="1" ht="29.25" customHeight="1">
      <c r="A52" s="21"/>
      <c r="B52" s="22"/>
      <c r="C52" s="390" t="s">
        <v>48</v>
      </c>
      <c r="D52" s="391"/>
      <c r="E52" s="391"/>
      <c r="F52" s="391"/>
      <c r="G52" s="391"/>
      <c r="H52" s="42"/>
      <c r="I52" s="392" t="s">
        <v>49</v>
      </c>
      <c r="J52" s="391"/>
      <c r="K52" s="391"/>
      <c r="L52" s="391"/>
      <c r="M52" s="391"/>
      <c r="N52" s="391"/>
      <c r="O52" s="391"/>
      <c r="P52" s="391"/>
      <c r="Q52" s="391"/>
      <c r="R52" s="391"/>
      <c r="S52" s="391"/>
      <c r="T52" s="391"/>
      <c r="U52" s="391"/>
      <c r="V52" s="391"/>
      <c r="W52" s="391"/>
      <c r="X52" s="391"/>
      <c r="Y52" s="391"/>
      <c r="Z52" s="391"/>
      <c r="AA52" s="391"/>
      <c r="AB52" s="391"/>
      <c r="AC52" s="391"/>
      <c r="AD52" s="391"/>
      <c r="AE52" s="391"/>
      <c r="AF52" s="391"/>
      <c r="AG52" s="393" t="s">
        <v>50</v>
      </c>
      <c r="AH52" s="391"/>
      <c r="AI52" s="391"/>
      <c r="AJ52" s="391"/>
      <c r="AK52" s="391"/>
      <c r="AL52" s="391"/>
      <c r="AM52" s="391"/>
      <c r="AN52" s="392" t="s">
        <v>51</v>
      </c>
      <c r="AO52" s="391"/>
      <c r="AP52" s="391"/>
      <c r="AQ52" s="43" t="s">
        <v>52</v>
      </c>
      <c r="AR52" s="22"/>
      <c r="AS52" s="44" t="s">
        <v>53</v>
      </c>
      <c r="AT52" s="45" t="s">
        <v>54</v>
      </c>
      <c r="AU52" s="45" t="s">
        <v>55</v>
      </c>
      <c r="AV52" s="45" t="s">
        <v>56</v>
      </c>
      <c r="AW52" s="45" t="s">
        <v>57</v>
      </c>
      <c r="AX52" s="45" t="s">
        <v>58</v>
      </c>
      <c r="AY52" s="45" t="s">
        <v>59</v>
      </c>
      <c r="AZ52" s="45" t="s">
        <v>60</v>
      </c>
      <c r="BA52" s="45" t="s">
        <v>61</v>
      </c>
      <c r="BB52" s="45" t="s">
        <v>62</v>
      </c>
      <c r="BC52" s="45" t="s">
        <v>63</v>
      </c>
      <c r="BD52" s="46" t="s">
        <v>64</v>
      </c>
      <c r="BE52" s="21"/>
    </row>
    <row r="53" spans="1:91" s="2" customFormat="1" ht="10.75" customHeight="1">
      <c r="A53" s="21"/>
      <c r="B53" s="22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  <c r="AH53" s="21"/>
      <c r="AI53" s="21"/>
      <c r="AJ53" s="21"/>
      <c r="AK53" s="21"/>
      <c r="AL53" s="21"/>
      <c r="AM53" s="21"/>
      <c r="AN53" s="21"/>
      <c r="AO53" s="21"/>
      <c r="AP53" s="21"/>
      <c r="AQ53" s="21"/>
      <c r="AR53" s="22"/>
      <c r="AS53" s="47"/>
      <c r="AT53" s="48"/>
      <c r="AU53" s="48"/>
      <c r="AV53" s="48"/>
      <c r="AW53" s="48"/>
      <c r="AX53" s="48"/>
      <c r="AY53" s="48"/>
      <c r="AZ53" s="48"/>
      <c r="BA53" s="48"/>
      <c r="BB53" s="48"/>
      <c r="BC53" s="48"/>
      <c r="BD53" s="49"/>
      <c r="BE53" s="21"/>
    </row>
    <row r="54" spans="1:91" s="6" customFormat="1" ht="32.4" customHeight="1">
      <c r="B54" s="50"/>
      <c r="C54" s="51" t="s">
        <v>65</v>
      </c>
      <c r="D54" s="52"/>
      <c r="E54" s="52"/>
      <c r="F54" s="52"/>
      <c r="G54" s="52"/>
      <c r="H54" s="52"/>
      <c r="I54" s="52"/>
      <c r="J54" s="52"/>
      <c r="K54" s="52"/>
      <c r="L54" s="52"/>
      <c r="M54" s="52"/>
      <c r="N54" s="52"/>
      <c r="O54" s="52"/>
      <c r="P54" s="52"/>
      <c r="Q54" s="52"/>
      <c r="R54" s="52"/>
      <c r="S54" s="52"/>
      <c r="T54" s="52"/>
      <c r="U54" s="52"/>
      <c r="V54" s="52"/>
      <c r="W54" s="52"/>
      <c r="X54" s="52"/>
      <c r="Y54" s="52"/>
      <c r="Z54" s="52"/>
      <c r="AA54" s="52"/>
      <c r="AB54" s="52"/>
      <c r="AC54" s="52"/>
      <c r="AD54" s="52"/>
      <c r="AE54" s="52"/>
      <c r="AF54" s="52"/>
      <c r="AG54" s="394">
        <f>ROUND(SUM(AG55:AG57),2)</f>
        <v>0</v>
      </c>
      <c r="AH54" s="394"/>
      <c r="AI54" s="394"/>
      <c r="AJ54" s="394"/>
      <c r="AK54" s="394"/>
      <c r="AL54" s="394"/>
      <c r="AM54" s="394"/>
      <c r="AN54" s="395">
        <f>SUM(AG54,AT54)</f>
        <v>0</v>
      </c>
      <c r="AO54" s="395"/>
      <c r="AP54" s="395"/>
      <c r="AQ54" s="53" t="s">
        <v>3</v>
      </c>
      <c r="AR54" s="50"/>
      <c r="AS54" s="54">
        <f>ROUND(SUM(AS55:AS57),2)</f>
        <v>0</v>
      </c>
      <c r="AT54" s="55">
        <f>ROUND(SUM(AV54:AW54),2)</f>
        <v>0</v>
      </c>
      <c r="AU54" s="56">
        <f>ROUND(SUM(AU55:AU57),5)</f>
        <v>2922.4727400000002</v>
      </c>
      <c r="AV54" s="55">
        <f>ROUND(AZ54*L29,2)</f>
        <v>0</v>
      </c>
      <c r="AW54" s="55">
        <f>ROUND(BA54*L30,2)</f>
        <v>0</v>
      </c>
      <c r="AX54" s="55">
        <f>ROUND(BB54*L29,2)</f>
        <v>0</v>
      </c>
      <c r="AY54" s="55">
        <f>ROUND(BC54*L30,2)</f>
        <v>0</v>
      </c>
      <c r="AZ54" s="55">
        <f>ROUND(SUM(AZ55:AZ57),2)</f>
        <v>0</v>
      </c>
      <c r="BA54" s="55">
        <f>ROUND(SUM(BA55:BA57),2)</f>
        <v>0</v>
      </c>
      <c r="BB54" s="55">
        <f>ROUND(SUM(BB55:BB57),2)</f>
        <v>0</v>
      </c>
      <c r="BC54" s="55">
        <f>ROUND(SUM(BC55:BC57),2)</f>
        <v>0</v>
      </c>
      <c r="BD54" s="57">
        <f>ROUND(SUM(BD55:BD57),2)</f>
        <v>0</v>
      </c>
      <c r="BS54" s="58" t="s">
        <v>66</v>
      </c>
      <c r="BT54" s="58" t="s">
        <v>67</v>
      </c>
      <c r="BU54" s="59" t="s">
        <v>68</v>
      </c>
      <c r="BV54" s="58" t="s">
        <v>69</v>
      </c>
      <c r="BW54" s="58" t="s">
        <v>5</v>
      </c>
      <c r="BX54" s="58" t="s">
        <v>70</v>
      </c>
      <c r="CL54" s="58" t="s">
        <v>3</v>
      </c>
    </row>
    <row r="55" spans="1:91" s="7" customFormat="1" ht="24.65" customHeight="1">
      <c r="A55" s="60"/>
      <c r="B55" s="61"/>
      <c r="C55" s="62"/>
      <c r="D55" s="389" t="s">
        <v>71</v>
      </c>
      <c r="E55" s="389"/>
      <c r="F55" s="389"/>
      <c r="G55" s="389"/>
      <c r="H55" s="389"/>
      <c r="I55" s="63"/>
      <c r="J55" s="389" t="s">
        <v>72</v>
      </c>
      <c r="K55" s="389"/>
      <c r="L55" s="389"/>
      <c r="M55" s="389"/>
      <c r="N55" s="389"/>
      <c r="O55" s="389"/>
      <c r="P55" s="389"/>
      <c r="Q55" s="389"/>
      <c r="R55" s="389"/>
      <c r="S55" s="389"/>
      <c r="T55" s="389"/>
      <c r="U55" s="389"/>
      <c r="V55" s="389"/>
      <c r="W55" s="389"/>
      <c r="X55" s="389"/>
      <c r="Y55" s="389"/>
      <c r="Z55" s="389"/>
      <c r="AA55" s="389"/>
      <c r="AB55" s="389"/>
      <c r="AC55" s="389"/>
      <c r="AD55" s="389"/>
      <c r="AE55" s="389"/>
      <c r="AF55" s="389"/>
      <c r="AG55" s="387">
        <f>'Bourací prác...'!J30</f>
        <v>0</v>
      </c>
      <c r="AH55" s="388"/>
      <c r="AI55" s="388"/>
      <c r="AJ55" s="388"/>
      <c r="AK55" s="388"/>
      <c r="AL55" s="388"/>
      <c r="AM55" s="388"/>
      <c r="AN55" s="387">
        <f>SUM(AG55,AT55)</f>
        <v>0</v>
      </c>
      <c r="AO55" s="388"/>
      <c r="AP55" s="388"/>
      <c r="AQ55" s="64" t="s">
        <v>73</v>
      </c>
      <c r="AR55" s="61"/>
      <c r="AS55" s="65">
        <v>0</v>
      </c>
      <c r="AT55" s="66">
        <f>ROUND(SUM(AV55:AW55),2)</f>
        <v>0</v>
      </c>
      <c r="AU55" s="67">
        <f>'Bourací prác...'!O83</f>
        <v>1407.8651399999999</v>
      </c>
      <c r="AV55" s="66">
        <f>'Bourací prác...'!J33</f>
        <v>0</v>
      </c>
      <c r="AW55" s="66">
        <f>'Bourací prác...'!J34</f>
        <v>0</v>
      </c>
      <c r="AX55" s="66">
        <f>'Bourací prác...'!J35</f>
        <v>0</v>
      </c>
      <c r="AY55" s="66">
        <f>'Bourací prác...'!J36</f>
        <v>0</v>
      </c>
      <c r="AZ55" s="66">
        <f>'Bourací prác...'!F33</f>
        <v>0</v>
      </c>
      <c r="BA55" s="66">
        <f>'Bourací prác...'!F34</f>
        <v>0</v>
      </c>
      <c r="BB55" s="66">
        <f>'Bourací prác...'!F35</f>
        <v>0</v>
      </c>
      <c r="BC55" s="66">
        <f>'Bourací prác...'!F36</f>
        <v>0</v>
      </c>
      <c r="BD55" s="68">
        <f>'Bourací prác...'!F37</f>
        <v>0</v>
      </c>
      <c r="BT55" s="69" t="s">
        <v>74</v>
      </c>
      <c r="BV55" s="69" t="s">
        <v>69</v>
      </c>
      <c r="BW55" s="69" t="s">
        <v>75</v>
      </c>
      <c r="BX55" s="69" t="s">
        <v>5</v>
      </c>
      <c r="CL55" s="69" t="s">
        <v>3</v>
      </c>
      <c r="CM55" s="69" t="s">
        <v>76</v>
      </c>
    </row>
    <row r="56" spans="1:91" s="7" customFormat="1" ht="24.65" customHeight="1">
      <c r="A56" s="60"/>
      <c r="B56" s="61"/>
      <c r="C56" s="62"/>
      <c r="D56" s="389" t="s">
        <v>77</v>
      </c>
      <c r="E56" s="389"/>
      <c r="F56" s="389"/>
      <c r="G56" s="389"/>
      <c r="H56" s="389"/>
      <c r="I56" s="63"/>
      <c r="J56" s="389" t="s">
        <v>78</v>
      </c>
      <c r="K56" s="389"/>
      <c r="L56" s="389"/>
      <c r="M56" s="389"/>
      <c r="N56" s="389"/>
      <c r="O56" s="389"/>
      <c r="P56" s="389"/>
      <c r="Q56" s="389"/>
      <c r="R56" s="389"/>
      <c r="S56" s="389"/>
      <c r="T56" s="389"/>
      <c r="U56" s="389"/>
      <c r="V56" s="389"/>
      <c r="W56" s="389"/>
      <c r="X56" s="389"/>
      <c r="Y56" s="389"/>
      <c r="Z56" s="389"/>
      <c r="AA56" s="389"/>
      <c r="AB56" s="389"/>
      <c r="AC56" s="389"/>
      <c r="AD56" s="389"/>
      <c r="AE56" s="389"/>
      <c r="AF56" s="389"/>
      <c r="AG56" s="387">
        <f>'Stavební prá...'!J30</f>
        <v>0</v>
      </c>
      <c r="AH56" s="388"/>
      <c r="AI56" s="388"/>
      <c r="AJ56" s="388"/>
      <c r="AK56" s="388"/>
      <c r="AL56" s="388"/>
      <c r="AM56" s="388"/>
      <c r="AN56" s="387">
        <f>SUM(AG56,AT56)</f>
        <v>0</v>
      </c>
      <c r="AO56" s="388"/>
      <c r="AP56" s="388"/>
      <c r="AQ56" s="64" t="s">
        <v>73</v>
      </c>
      <c r="AR56" s="61"/>
      <c r="AS56" s="65">
        <v>0</v>
      </c>
      <c r="AT56" s="66">
        <f>ROUND(SUM(AV56:AW56),2)</f>
        <v>0</v>
      </c>
      <c r="AU56" s="67">
        <f>'Stavební prá...'!N86</f>
        <v>1514.607602</v>
      </c>
      <c r="AV56" s="66">
        <f>'Stavební prá...'!J33</f>
        <v>0</v>
      </c>
      <c r="AW56" s="66">
        <f>'Stavební prá...'!J34</f>
        <v>0</v>
      </c>
      <c r="AX56" s="66">
        <f>'Stavební prá...'!J35</f>
        <v>0</v>
      </c>
      <c r="AY56" s="66">
        <f>'Stavební prá...'!J36</f>
        <v>0</v>
      </c>
      <c r="AZ56" s="66">
        <f>'Stavební prá...'!F33</f>
        <v>0</v>
      </c>
      <c r="BA56" s="66">
        <f>'Stavební prá...'!F34</f>
        <v>0</v>
      </c>
      <c r="BB56" s="66">
        <f>'Stavební prá...'!F35</f>
        <v>0</v>
      </c>
      <c r="BC56" s="66">
        <f>'Stavební prá...'!F36</f>
        <v>0</v>
      </c>
      <c r="BD56" s="68">
        <f>'Stavební prá...'!F37</f>
        <v>0</v>
      </c>
      <c r="BT56" s="69" t="s">
        <v>74</v>
      </c>
      <c r="BV56" s="69" t="s">
        <v>69</v>
      </c>
      <c r="BW56" s="69" t="s">
        <v>79</v>
      </c>
      <c r="BX56" s="69" t="s">
        <v>5</v>
      </c>
      <c r="CL56" s="69" t="s">
        <v>3</v>
      </c>
      <c r="CM56" s="69" t="s">
        <v>76</v>
      </c>
    </row>
    <row r="57" spans="1:91" s="7" customFormat="1" ht="24.65" customHeight="1">
      <c r="A57" s="60"/>
      <c r="B57" s="61"/>
      <c r="C57" s="62"/>
      <c r="D57" s="389" t="s">
        <v>80</v>
      </c>
      <c r="E57" s="389"/>
      <c r="F57" s="389"/>
      <c r="G57" s="389"/>
      <c r="H57" s="389"/>
      <c r="I57" s="63"/>
      <c r="J57" s="389" t="s">
        <v>81</v>
      </c>
      <c r="K57" s="389"/>
      <c r="L57" s="389"/>
      <c r="M57" s="389"/>
      <c r="N57" s="389"/>
      <c r="O57" s="389"/>
      <c r="P57" s="389"/>
      <c r="Q57" s="389"/>
      <c r="R57" s="389"/>
      <c r="S57" s="389"/>
      <c r="T57" s="389"/>
      <c r="U57" s="389"/>
      <c r="V57" s="389"/>
      <c r="W57" s="389"/>
      <c r="X57" s="389"/>
      <c r="Y57" s="389"/>
      <c r="Z57" s="389"/>
      <c r="AA57" s="389"/>
      <c r="AB57" s="389"/>
      <c r="AC57" s="389"/>
      <c r="AD57" s="389"/>
      <c r="AE57" s="389"/>
      <c r="AF57" s="389"/>
      <c r="AG57" s="387">
        <f>'Vedlejší roz...'!J30</f>
        <v>0</v>
      </c>
      <c r="AH57" s="388"/>
      <c r="AI57" s="388"/>
      <c r="AJ57" s="388"/>
      <c r="AK57" s="388"/>
      <c r="AL57" s="388"/>
      <c r="AM57" s="388"/>
      <c r="AN57" s="387">
        <f>SUM(AG57,AT57)</f>
        <v>0</v>
      </c>
      <c r="AO57" s="388"/>
      <c r="AP57" s="388"/>
      <c r="AQ57" s="64" t="s">
        <v>73</v>
      </c>
      <c r="AR57" s="61"/>
      <c r="AS57" s="70">
        <v>0</v>
      </c>
      <c r="AT57" s="71">
        <f>ROUND(SUM(AV57:AW57),2)</f>
        <v>0</v>
      </c>
      <c r="AU57" s="72">
        <f>'Vedlejší roz...'!O84</f>
        <v>0</v>
      </c>
      <c r="AV57" s="71">
        <f>'Vedlejší roz...'!J33</f>
        <v>0</v>
      </c>
      <c r="AW57" s="71">
        <f>'Vedlejší roz...'!J34</f>
        <v>0</v>
      </c>
      <c r="AX57" s="71">
        <f>'Vedlejší roz...'!J35</f>
        <v>0</v>
      </c>
      <c r="AY57" s="71">
        <f>'Vedlejší roz...'!J36</f>
        <v>0</v>
      </c>
      <c r="AZ57" s="71">
        <f>'Vedlejší roz...'!F33</f>
        <v>0</v>
      </c>
      <c r="BA57" s="71">
        <f>'Vedlejší roz...'!F34</f>
        <v>0</v>
      </c>
      <c r="BB57" s="71">
        <f>'Vedlejší roz...'!F35</f>
        <v>0</v>
      </c>
      <c r="BC57" s="71">
        <f>'Vedlejší roz...'!F36</f>
        <v>0</v>
      </c>
      <c r="BD57" s="73">
        <f>'Vedlejší roz...'!F37</f>
        <v>0</v>
      </c>
      <c r="BT57" s="69" t="s">
        <v>74</v>
      </c>
      <c r="BV57" s="69" t="s">
        <v>69</v>
      </c>
      <c r="BW57" s="69" t="s">
        <v>82</v>
      </c>
      <c r="BX57" s="69" t="s">
        <v>5</v>
      </c>
      <c r="CL57" s="69" t="s">
        <v>3</v>
      </c>
      <c r="CM57" s="69" t="s">
        <v>76</v>
      </c>
    </row>
    <row r="58" spans="1:91" s="2" customFormat="1" ht="30" customHeight="1">
      <c r="A58" s="21"/>
      <c r="B58" s="22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1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2"/>
      <c r="AS58" s="21"/>
      <c r="AT58" s="21"/>
      <c r="AU58" s="21"/>
      <c r="AV58" s="21"/>
      <c r="AW58" s="21"/>
      <c r="AX58" s="21"/>
      <c r="AY58" s="21"/>
      <c r="AZ58" s="21"/>
      <c r="BA58" s="21"/>
      <c r="BB58" s="21"/>
      <c r="BC58" s="21"/>
      <c r="BD58" s="21"/>
      <c r="BE58" s="21"/>
    </row>
    <row r="59" spans="1:91" s="2" customFormat="1" ht="7" customHeight="1">
      <c r="A59" s="21"/>
      <c r="B59" s="30"/>
      <c r="C59" s="31"/>
      <c r="D59" s="31"/>
      <c r="E59" s="31"/>
      <c r="F59" s="31"/>
      <c r="G59" s="31"/>
      <c r="H59" s="31"/>
      <c r="I59" s="31"/>
      <c r="J59" s="31"/>
      <c r="K59" s="31"/>
      <c r="L59" s="31"/>
      <c r="M59" s="31"/>
      <c r="N59" s="31"/>
      <c r="O59" s="31"/>
      <c r="P59" s="31"/>
      <c r="Q59" s="31"/>
      <c r="R59" s="31"/>
      <c r="S59" s="31"/>
      <c r="T59" s="31"/>
      <c r="U59" s="31"/>
      <c r="V59" s="31"/>
      <c r="W59" s="31"/>
      <c r="X59" s="31"/>
      <c r="Y59" s="31"/>
      <c r="Z59" s="31"/>
      <c r="AA59" s="31"/>
      <c r="AB59" s="31"/>
      <c r="AC59" s="31"/>
      <c r="AD59" s="31"/>
      <c r="AE59" s="31"/>
      <c r="AF59" s="31"/>
      <c r="AG59" s="31"/>
      <c r="AH59" s="31"/>
      <c r="AI59" s="31"/>
      <c r="AJ59" s="31"/>
      <c r="AK59" s="31"/>
      <c r="AL59" s="31"/>
      <c r="AM59" s="31"/>
      <c r="AN59" s="31"/>
      <c r="AO59" s="31"/>
      <c r="AP59" s="31"/>
      <c r="AQ59" s="31"/>
      <c r="AR59" s="22"/>
      <c r="AS59" s="21"/>
      <c r="AT59" s="21"/>
      <c r="AU59" s="21"/>
      <c r="AV59" s="21"/>
      <c r="AW59" s="21"/>
      <c r="AX59" s="21"/>
      <c r="AY59" s="21"/>
      <c r="AZ59" s="21"/>
      <c r="BA59" s="21"/>
      <c r="BB59" s="21"/>
      <c r="BC59" s="21"/>
      <c r="BD59" s="21"/>
      <c r="BE59" s="21"/>
    </row>
  </sheetData>
  <sheetProtection algorithmName="SHA-512" hashValue="MrHE2VkGJnAto2x7yAv0lWqR+8TTZ+9Oau4aMQdJeMcpLMmE9Rl05B7RnzxCEBnQPkVZ+qKjYwOzmX541x06Zg==" saltValue="IPhXMEQbKg3wkqEvdB0e7A==" spinCount="100000" sheet="1" objects="1" scenarios="1"/>
  <mergeCells count="51">
    <mergeCell ref="K5:AO5"/>
    <mergeCell ref="K6:AO6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X35:AB35"/>
    <mergeCell ref="AK35:AO35"/>
    <mergeCell ref="W31:AE31"/>
    <mergeCell ref="AK31:AO31"/>
    <mergeCell ref="L31:P31"/>
    <mergeCell ref="W32:AE32"/>
    <mergeCell ref="AK32:AO32"/>
    <mergeCell ref="L32:P32"/>
    <mergeCell ref="AN57:AP57"/>
    <mergeCell ref="AG57:AM57"/>
    <mergeCell ref="D57:H57"/>
    <mergeCell ref="J57:AF57"/>
    <mergeCell ref="C52:G52"/>
    <mergeCell ref="I52:AF52"/>
    <mergeCell ref="AG52:AM52"/>
    <mergeCell ref="AN52:AP52"/>
    <mergeCell ref="AN55:AP55"/>
    <mergeCell ref="AG55:AM55"/>
    <mergeCell ref="D55:H55"/>
    <mergeCell ref="J55:AF55"/>
    <mergeCell ref="AG54:AM54"/>
    <mergeCell ref="AN54:AP54"/>
    <mergeCell ref="AR2:BE2"/>
    <mergeCell ref="AM47:AO47"/>
    <mergeCell ref="L44:O44"/>
    <mergeCell ref="E14:AI14"/>
    <mergeCell ref="AN56:AP56"/>
    <mergeCell ref="AG56:AM56"/>
    <mergeCell ref="D56:H56"/>
    <mergeCell ref="J56:AF56"/>
    <mergeCell ref="L45:AO45"/>
    <mergeCell ref="AM49:AP49"/>
    <mergeCell ref="AS49:AT51"/>
    <mergeCell ref="AM50:AP50"/>
    <mergeCell ref="L50:AG50"/>
    <mergeCell ref="W33:AE33"/>
    <mergeCell ref="AK33:AO33"/>
    <mergeCell ref="L33:P33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BL134"/>
  <sheetViews>
    <sheetView showGridLines="0" topLeftCell="A34" workbookViewId="0">
      <selection activeCell="I107" sqref="I107"/>
    </sheetView>
  </sheetViews>
  <sheetFormatPr defaultRowHeight="10"/>
  <cols>
    <col min="1" max="1" width="8.88671875" style="224" customWidth="1"/>
    <col min="2" max="2" width="1.109375" style="224" customWidth="1"/>
    <col min="3" max="3" width="4.44140625" style="224" customWidth="1"/>
    <col min="4" max="4" width="4.5546875" style="224" customWidth="1"/>
    <col min="5" max="5" width="18.33203125" style="224" customWidth="1"/>
    <col min="6" max="6" width="54.44140625" style="224" customWidth="1"/>
    <col min="7" max="7" width="8" style="224" customWidth="1"/>
    <col min="8" max="8" width="12.33203125" style="224" customWidth="1"/>
    <col min="9" max="10" width="21.5546875" style="224" customWidth="1"/>
    <col min="11" max="11" width="10" style="224" customWidth="1"/>
    <col min="12" max="12" width="11.5546875" style="224" hidden="1" customWidth="1"/>
    <col min="13" max="13" width="9.109375" style="224" hidden="1"/>
    <col min="14" max="19" width="15.109375" style="224" hidden="1" customWidth="1"/>
    <col min="20" max="20" width="17.44140625" style="224" hidden="1" customWidth="1"/>
    <col min="21" max="21" width="13.109375" style="224" customWidth="1"/>
    <col min="22" max="22" width="17.44140625" style="224" customWidth="1"/>
    <col min="23" max="23" width="13.109375" style="224" customWidth="1"/>
    <col min="24" max="24" width="16" style="224" customWidth="1"/>
    <col min="25" max="25" width="11.6640625" style="224" customWidth="1"/>
    <col min="26" max="26" width="16" style="224" customWidth="1"/>
    <col min="27" max="27" width="17.44140625" style="224" customWidth="1"/>
    <col min="28" max="28" width="11.6640625" style="224" customWidth="1"/>
    <col min="29" max="29" width="16" style="224" customWidth="1"/>
    <col min="30" max="30" width="17.44140625" style="224" customWidth="1"/>
    <col min="31" max="42" width="8.88671875" style="224"/>
    <col min="43" max="64" width="9.109375" style="224" hidden="1"/>
    <col min="65" max="16384" width="8.88671875" style="224"/>
  </cols>
  <sheetData>
    <row r="2" spans="1:45" ht="37" customHeight="1">
      <c r="K2" s="426"/>
      <c r="L2" s="427"/>
      <c r="M2" s="427"/>
      <c r="N2" s="427"/>
      <c r="O2" s="427"/>
      <c r="P2" s="427"/>
      <c r="Q2" s="427"/>
      <c r="R2" s="427"/>
      <c r="S2" s="427"/>
      <c r="T2" s="427"/>
      <c r="U2" s="427"/>
      <c r="AS2" s="225" t="s">
        <v>75</v>
      </c>
    </row>
    <row r="3" spans="1:45" ht="7" customHeight="1">
      <c r="B3" s="160"/>
      <c r="C3" s="161"/>
      <c r="D3" s="161"/>
      <c r="E3" s="161"/>
      <c r="F3" s="161"/>
      <c r="G3" s="161"/>
      <c r="H3" s="161"/>
      <c r="I3" s="161"/>
      <c r="J3" s="161"/>
      <c r="K3" s="226"/>
      <c r="AS3" s="225" t="s">
        <v>76</v>
      </c>
    </row>
    <row r="4" spans="1:45" ht="25" customHeight="1">
      <c r="B4" s="162"/>
      <c r="C4" s="74"/>
      <c r="D4" s="163" t="s">
        <v>83</v>
      </c>
      <c r="E4" s="74"/>
      <c r="F4" s="74"/>
      <c r="G4" s="74"/>
      <c r="H4" s="74"/>
      <c r="I4" s="74"/>
      <c r="J4" s="74"/>
      <c r="K4" s="226"/>
      <c r="L4" s="227" t="s">
        <v>11</v>
      </c>
      <c r="AS4" s="225" t="s">
        <v>4</v>
      </c>
    </row>
    <row r="5" spans="1:45" ht="7" customHeight="1">
      <c r="B5" s="162"/>
      <c r="C5" s="74"/>
      <c r="D5" s="74"/>
      <c r="E5" s="74"/>
      <c r="F5" s="74"/>
      <c r="G5" s="74"/>
      <c r="H5" s="74"/>
      <c r="I5" s="74"/>
      <c r="J5" s="74"/>
      <c r="K5" s="226"/>
    </row>
    <row r="6" spans="1:45" ht="12" customHeight="1">
      <c r="B6" s="162"/>
      <c r="C6" s="74"/>
      <c r="D6" s="164" t="s">
        <v>14</v>
      </c>
      <c r="E6" s="74"/>
      <c r="F6" s="74"/>
      <c r="G6" s="74"/>
      <c r="H6" s="74"/>
      <c r="I6" s="74"/>
      <c r="J6" s="74"/>
      <c r="K6" s="226"/>
    </row>
    <row r="7" spans="1:45" ht="14.4" customHeight="1">
      <c r="B7" s="162"/>
      <c r="C7" s="74"/>
      <c r="D7" s="74"/>
      <c r="E7" s="424" t="str">
        <f>'Rekapitulace stavby'!K6</f>
        <v>Komunikace pro pěší podél místnich komunikací - Obec Hřibojedy</v>
      </c>
      <c r="F7" s="425"/>
      <c r="G7" s="425"/>
      <c r="H7" s="425"/>
      <c r="I7" s="74"/>
      <c r="J7" s="74"/>
      <c r="K7" s="226"/>
    </row>
    <row r="8" spans="1:45" s="230" customFormat="1" ht="12" customHeight="1">
      <c r="A8" s="228"/>
      <c r="B8" s="166"/>
      <c r="C8" s="165"/>
      <c r="D8" s="164" t="s">
        <v>84</v>
      </c>
      <c r="E8" s="165"/>
      <c r="F8" s="165"/>
      <c r="G8" s="165"/>
      <c r="H8" s="165"/>
      <c r="I8" s="165"/>
      <c r="J8" s="165"/>
      <c r="K8" s="229"/>
      <c r="R8" s="228"/>
      <c r="S8" s="228"/>
      <c r="T8" s="228"/>
      <c r="U8" s="228"/>
      <c r="V8" s="228"/>
      <c r="W8" s="228"/>
      <c r="X8" s="228"/>
      <c r="Y8" s="228"/>
      <c r="Z8" s="228"/>
      <c r="AA8" s="228"/>
      <c r="AB8" s="228"/>
      <c r="AC8" s="228"/>
      <c r="AD8" s="228"/>
    </row>
    <row r="9" spans="1:45" s="230" customFormat="1" ht="14.4" customHeight="1">
      <c r="A9" s="228"/>
      <c r="B9" s="166"/>
      <c r="C9" s="165"/>
      <c r="D9" s="165"/>
      <c r="E9" s="422" t="s">
        <v>72</v>
      </c>
      <c r="F9" s="423"/>
      <c r="G9" s="423"/>
      <c r="H9" s="423"/>
      <c r="I9" s="165"/>
      <c r="J9" s="165"/>
      <c r="K9" s="229"/>
      <c r="R9" s="228"/>
      <c r="S9" s="228"/>
      <c r="T9" s="228"/>
      <c r="U9" s="228"/>
      <c r="V9" s="228"/>
      <c r="W9" s="228"/>
      <c r="X9" s="228"/>
      <c r="Y9" s="228"/>
      <c r="Z9" s="228"/>
      <c r="AA9" s="228"/>
      <c r="AB9" s="228"/>
      <c r="AC9" s="228"/>
      <c r="AD9" s="228"/>
    </row>
    <row r="10" spans="1:45" s="230" customFormat="1">
      <c r="A10" s="228"/>
      <c r="B10" s="166"/>
      <c r="C10" s="165"/>
      <c r="D10" s="165"/>
      <c r="E10" s="165"/>
      <c r="F10" s="165"/>
      <c r="G10" s="165"/>
      <c r="H10" s="165"/>
      <c r="I10" s="165"/>
      <c r="J10" s="165"/>
      <c r="K10" s="229"/>
      <c r="R10" s="228"/>
      <c r="S10" s="228"/>
      <c r="T10" s="228"/>
      <c r="U10" s="228"/>
      <c r="V10" s="228"/>
      <c r="W10" s="228"/>
      <c r="X10" s="228"/>
      <c r="Y10" s="228"/>
      <c r="Z10" s="228"/>
      <c r="AA10" s="228"/>
      <c r="AB10" s="228"/>
      <c r="AC10" s="228"/>
      <c r="AD10" s="228"/>
    </row>
    <row r="11" spans="1:45" s="230" customFormat="1" ht="12" customHeight="1" thickBot="1">
      <c r="A11" s="228"/>
      <c r="B11" s="166"/>
      <c r="C11" s="165"/>
      <c r="D11" s="164" t="s">
        <v>16</v>
      </c>
      <c r="E11" s="165"/>
      <c r="F11" s="167" t="s">
        <v>3</v>
      </c>
      <c r="G11" s="165"/>
      <c r="H11" s="165"/>
      <c r="I11" s="164"/>
      <c r="J11" s="167" t="s">
        <v>3</v>
      </c>
      <c r="K11" s="229"/>
      <c r="R11" s="228"/>
      <c r="S11" s="228"/>
      <c r="T11" s="228"/>
      <c r="U11" s="228"/>
      <c r="V11" s="228"/>
      <c r="W11" s="228"/>
      <c r="X11" s="228"/>
      <c r="Y11" s="228"/>
      <c r="Z11" s="228"/>
      <c r="AA11" s="228"/>
      <c r="AB11" s="228"/>
      <c r="AC11" s="228"/>
      <c r="AD11" s="228"/>
    </row>
    <row r="12" spans="1:45" s="230" customFormat="1" ht="12" customHeight="1" thickBot="1">
      <c r="A12" s="228"/>
      <c r="B12" s="166"/>
      <c r="C12" s="165"/>
      <c r="D12" s="164" t="s">
        <v>17</v>
      </c>
      <c r="E12" s="165"/>
      <c r="F12" s="167" t="s">
        <v>18</v>
      </c>
      <c r="G12" s="165"/>
      <c r="H12" s="165"/>
      <c r="I12" s="167" t="s">
        <v>19</v>
      </c>
      <c r="J12" s="231" t="s">
        <v>549</v>
      </c>
      <c r="K12" s="232"/>
      <c r="R12" s="228"/>
      <c r="S12" s="228"/>
      <c r="T12" s="228"/>
      <c r="U12" s="228"/>
      <c r="V12" s="228"/>
      <c r="W12" s="228"/>
      <c r="X12" s="228"/>
      <c r="Y12" s="228"/>
      <c r="Z12" s="228"/>
      <c r="AA12" s="228"/>
      <c r="AB12" s="228"/>
      <c r="AC12" s="228"/>
      <c r="AD12" s="228"/>
    </row>
    <row r="13" spans="1:45" s="230" customFormat="1" ht="10.75" customHeight="1">
      <c r="A13" s="228"/>
      <c r="B13" s="166"/>
      <c r="C13" s="165"/>
      <c r="D13" s="165"/>
      <c r="E13" s="165"/>
      <c r="F13" s="165"/>
      <c r="G13" s="165"/>
      <c r="H13" s="165"/>
      <c r="I13" s="165"/>
      <c r="J13" s="165"/>
      <c r="K13" s="229"/>
      <c r="R13" s="228"/>
      <c r="S13" s="228"/>
      <c r="T13" s="228"/>
      <c r="U13" s="228"/>
      <c r="V13" s="228"/>
      <c r="W13" s="228"/>
      <c r="X13" s="228"/>
      <c r="Y13" s="228"/>
      <c r="Z13" s="228"/>
      <c r="AA13" s="228"/>
      <c r="AB13" s="228"/>
      <c r="AC13" s="228"/>
      <c r="AD13" s="228"/>
    </row>
    <row r="14" spans="1:45" s="230" customFormat="1" ht="12" customHeight="1">
      <c r="A14" s="228"/>
      <c r="B14" s="166"/>
      <c r="C14" s="165"/>
      <c r="D14" s="164" t="s">
        <v>20</v>
      </c>
      <c r="E14" s="165"/>
      <c r="F14" s="165"/>
      <c r="G14" s="165"/>
      <c r="H14" s="165"/>
      <c r="I14" s="164" t="s">
        <v>21</v>
      </c>
      <c r="J14" s="167">
        <v>581011</v>
      </c>
      <c r="K14" s="229"/>
      <c r="R14" s="228"/>
      <c r="S14" s="228"/>
      <c r="T14" s="228"/>
      <c r="U14" s="228"/>
      <c r="V14" s="228"/>
      <c r="W14" s="228"/>
      <c r="X14" s="228"/>
      <c r="Y14" s="228"/>
      <c r="Z14" s="228"/>
      <c r="AA14" s="228"/>
      <c r="AB14" s="228"/>
      <c r="AC14" s="228"/>
      <c r="AD14" s="228"/>
    </row>
    <row r="15" spans="1:45" s="230" customFormat="1" ht="18" customHeight="1">
      <c r="A15" s="228"/>
      <c r="B15" s="166"/>
      <c r="C15" s="165"/>
      <c r="D15" s="165"/>
      <c r="E15" s="167" t="s">
        <v>22</v>
      </c>
      <c r="F15" s="165"/>
      <c r="G15" s="165"/>
      <c r="H15" s="165"/>
      <c r="I15" s="164" t="s">
        <v>23</v>
      </c>
      <c r="J15" s="167" t="s">
        <v>3</v>
      </c>
      <c r="K15" s="229"/>
      <c r="R15" s="228"/>
      <c r="S15" s="228"/>
      <c r="T15" s="228"/>
      <c r="U15" s="228"/>
      <c r="V15" s="228"/>
      <c r="W15" s="228"/>
      <c r="X15" s="228"/>
      <c r="Y15" s="228"/>
      <c r="Z15" s="228"/>
      <c r="AA15" s="228"/>
      <c r="AB15" s="228"/>
      <c r="AC15" s="228"/>
      <c r="AD15" s="228"/>
    </row>
    <row r="16" spans="1:45" s="230" customFormat="1" ht="7" customHeight="1" thickBot="1">
      <c r="A16" s="228"/>
      <c r="B16" s="166"/>
      <c r="C16" s="165"/>
      <c r="D16" s="165"/>
      <c r="E16" s="165"/>
      <c r="F16" s="165"/>
      <c r="G16" s="165"/>
      <c r="H16" s="165"/>
      <c r="I16" s="165"/>
      <c r="J16" s="165"/>
      <c r="K16" s="229"/>
      <c r="R16" s="228"/>
      <c r="S16" s="228"/>
      <c r="T16" s="228"/>
      <c r="U16" s="228"/>
      <c r="V16" s="228"/>
      <c r="W16" s="228"/>
      <c r="X16" s="228"/>
      <c r="Y16" s="228"/>
      <c r="Z16" s="228"/>
      <c r="AA16" s="228"/>
      <c r="AB16" s="228"/>
      <c r="AC16" s="228"/>
      <c r="AD16" s="228"/>
    </row>
    <row r="17" spans="1:30" s="230" customFormat="1" ht="15.5" customHeight="1" thickBot="1">
      <c r="A17" s="228"/>
      <c r="B17" s="166"/>
      <c r="C17" s="165"/>
      <c r="D17" s="167" t="s">
        <v>548</v>
      </c>
      <c r="E17" s="165"/>
      <c r="F17" s="165"/>
      <c r="G17" s="165"/>
      <c r="H17" s="165"/>
      <c r="I17" s="167" t="s">
        <v>21</v>
      </c>
      <c r="J17" s="169" t="str">
        <f>'Rekapitulace stavby'!AN13</f>
        <v>Vyplň údaj</v>
      </c>
      <c r="K17" s="232"/>
      <c r="R17" s="228"/>
      <c r="S17" s="228"/>
      <c r="T17" s="228"/>
      <c r="U17" s="228"/>
      <c r="V17" s="228"/>
      <c r="W17" s="228"/>
      <c r="X17" s="228"/>
      <c r="Y17" s="228"/>
      <c r="Z17" s="228"/>
      <c r="AA17" s="228"/>
      <c r="AB17" s="228"/>
      <c r="AC17" s="228"/>
      <c r="AD17" s="228"/>
    </row>
    <row r="18" spans="1:30" s="230" customFormat="1" ht="15.5" customHeight="1" thickBot="1">
      <c r="A18" s="228"/>
      <c r="B18" s="166"/>
      <c r="C18" s="165"/>
      <c r="D18" s="165"/>
      <c r="E18" s="428" t="str">
        <f>'Rekapitulace stavby'!E14</f>
        <v>Vyplň údaj</v>
      </c>
      <c r="F18" s="429"/>
      <c r="G18" s="430"/>
      <c r="H18" s="170"/>
      <c r="I18" s="167" t="s">
        <v>23</v>
      </c>
      <c r="J18" s="169" t="str">
        <f>'Rekapitulace stavby'!AN14</f>
        <v>Vyplň údaj</v>
      </c>
      <c r="K18" s="232"/>
      <c r="R18" s="228"/>
      <c r="S18" s="228"/>
      <c r="T18" s="228"/>
      <c r="U18" s="228"/>
      <c r="V18" s="228"/>
      <c r="W18" s="228"/>
      <c r="X18" s="228"/>
      <c r="Y18" s="228"/>
      <c r="Z18" s="228"/>
      <c r="AA18" s="228"/>
      <c r="AB18" s="228"/>
      <c r="AC18" s="228"/>
      <c r="AD18" s="228"/>
    </row>
    <row r="19" spans="1:30" s="230" customFormat="1" ht="7" customHeight="1">
      <c r="A19" s="228"/>
      <c r="B19" s="166"/>
      <c r="C19" s="165"/>
      <c r="D19" s="165"/>
      <c r="E19" s="165"/>
      <c r="F19" s="165"/>
      <c r="G19" s="165"/>
      <c r="H19" s="165"/>
      <c r="I19" s="165"/>
      <c r="J19" s="165"/>
      <c r="K19" s="229"/>
      <c r="R19" s="228"/>
      <c r="S19" s="228"/>
      <c r="T19" s="228"/>
      <c r="U19" s="228"/>
      <c r="V19" s="228"/>
      <c r="W19" s="228"/>
      <c r="X19" s="228"/>
      <c r="Y19" s="228"/>
      <c r="Z19" s="228"/>
      <c r="AA19" s="228"/>
      <c r="AB19" s="228"/>
      <c r="AC19" s="228"/>
      <c r="AD19" s="228"/>
    </row>
    <row r="20" spans="1:30" s="230" customFormat="1" ht="12" customHeight="1">
      <c r="A20" s="228"/>
      <c r="B20" s="166"/>
      <c r="C20" s="165"/>
      <c r="D20" s="164" t="s">
        <v>25</v>
      </c>
      <c r="E20" s="165"/>
      <c r="F20" s="165"/>
      <c r="G20" s="165"/>
      <c r="H20" s="165"/>
      <c r="I20" s="164" t="s">
        <v>21</v>
      </c>
      <c r="J20" s="167" t="s">
        <v>3</v>
      </c>
      <c r="K20" s="229"/>
      <c r="R20" s="228"/>
      <c r="S20" s="228"/>
      <c r="T20" s="228"/>
      <c r="U20" s="228"/>
      <c r="V20" s="228"/>
      <c r="W20" s="228"/>
      <c r="X20" s="228"/>
      <c r="Y20" s="228"/>
      <c r="Z20" s="228"/>
      <c r="AA20" s="228"/>
      <c r="AB20" s="228"/>
      <c r="AC20" s="228"/>
      <c r="AD20" s="228"/>
    </row>
    <row r="21" spans="1:30" s="230" customFormat="1" ht="18" customHeight="1">
      <c r="A21" s="228"/>
      <c r="B21" s="166"/>
      <c r="C21" s="165"/>
      <c r="D21" s="165"/>
      <c r="E21" s="167" t="s">
        <v>26</v>
      </c>
      <c r="F21" s="165"/>
      <c r="G21" s="165"/>
      <c r="H21" s="165"/>
      <c r="I21" s="164" t="s">
        <v>23</v>
      </c>
      <c r="J21" s="167" t="s">
        <v>3</v>
      </c>
      <c r="K21" s="229"/>
      <c r="R21" s="228"/>
      <c r="S21" s="228"/>
      <c r="T21" s="228"/>
      <c r="U21" s="228"/>
      <c r="V21" s="228"/>
      <c r="W21" s="228"/>
      <c r="X21" s="228"/>
      <c r="Y21" s="228"/>
      <c r="Z21" s="228"/>
      <c r="AA21" s="228"/>
      <c r="AB21" s="228"/>
      <c r="AC21" s="228"/>
      <c r="AD21" s="228"/>
    </row>
    <row r="22" spans="1:30" s="230" customFormat="1" ht="7" customHeight="1">
      <c r="A22" s="228"/>
      <c r="B22" s="166"/>
      <c r="C22" s="165"/>
      <c r="D22" s="165"/>
      <c r="E22" s="165"/>
      <c r="F22" s="165"/>
      <c r="G22" s="165"/>
      <c r="H22" s="165"/>
      <c r="I22" s="165"/>
      <c r="J22" s="165"/>
      <c r="K22" s="229"/>
      <c r="R22" s="228"/>
      <c r="S22" s="228"/>
      <c r="T22" s="228"/>
      <c r="U22" s="228"/>
      <c r="V22" s="228"/>
      <c r="W22" s="228"/>
      <c r="X22" s="228"/>
      <c r="Y22" s="228"/>
      <c r="Z22" s="228"/>
      <c r="AA22" s="228"/>
      <c r="AB22" s="228"/>
      <c r="AC22" s="228"/>
      <c r="AD22" s="228"/>
    </row>
    <row r="23" spans="1:30" s="230" customFormat="1" ht="12" customHeight="1">
      <c r="A23" s="228"/>
      <c r="B23" s="166"/>
      <c r="C23" s="165"/>
      <c r="D23" s="164" t="s">
        <v>28</v>
      </c>
      <c r="E23" s="165"/>
      <c r="F23" s="165"/>
      <c r="G23" s="165"/>
      <c r="H23" s="165"/>
      <c r="I23" s="164" t="s">
        <v>21</v>
      </c>
      <c r="J23" s="167" t="s">
        <v>29</v>
      </c>
      <c r="K23" s="229"/>
      <c r="R23" s="228"/>
      <c r="S23" s="228"/>
      <c r="T23" s="228"/>
      <c r="U23" s="228"/>
      <c r="V23" s="228"/>
      <c r="W23" s="228"/>
      <c r="X23" s="228"/>
      <c r="Y23" s="228"/>
      <c r="Z23" s="228"/>
      <c r="AA23" s="228"/>
      <c r="AB23" s="228"/>
      <c r="AC23" s="228"/>
      <c r="AD23" s="228"/>
    </row>
    <row r="24" spans="1:30" s="230" customFormat="1" ht="18" customHeight="1">
      <c r="A24" s="228"/>
      <c r="B24" s="166"/>
      <c r="C24" s="165"/>
      <c r="D24" s="165"/>
      <c r="E24" s="167" t="s">
        <v>30</v>
      </c>
      <c r="F24" s="165"/>
      <c r="G24" s="165"/>
      <c r="H24" s="165"/>
      <c r="I24" s="164" t="s">
        <v>23</v>
      </c>
      <c r="J24" s="167" t="s">
        <v>3</v>
      </c>
      <c r="K24" s="229"/>
      <c r="R24" s="228"/>
      <c r="S24" s="228"/>
      <c r="T24" s="228"/>
      <c r="U24" s="228"/>
      <c r="V24" s="228"/>
      <c r="W24" s="228"/>
      <c r="X24" s="228"/>
      <c r="Y24" s="228"/>
      <c r="Z24" s="228"/>
      <c r="AA24" s="228"/>
      <c r="AB24" s="228"/>
      <c r="AC24" s="228"/>
      <c r="AD24" s="228"/>
    </row>
    <row r="25" spans="1:30" s="230" customFormat="1" ht="7" customHeight="1">
      <c r="A25" s="228"/>
      <c r="B25" s="166"/>
      <c r="C25" s="165"/>
      <c r="D25" s="165"/>
      <c r="E25" s="165"/>
      <c r="F25" s="165"/>
      <c r="G25" s="165"/>
      <c r="H25" s="165"/>
      <c r="I25" s="165"/>
      <c r="J25" s="165"/>
      <c r="K25" s="229"/>
      <c r="R25" s="228"/>
      <c r="S25" s="228"/>
      <c r="T25" s="228"/>
      <c r="U25" s="228"/>
      <c r="V25" s="228"/>
      <c r="W25" s="228"/>
      <c r="X25" s="228"/>
      <c r="Y25" s="228"/>
      <c r="Z25" s="228"/>
      <c r="AA25" s="228"/>
      <c r="AB25" s="228"/>
      <c r="AC25" s="228"/>
      <c r="AD25" s="228"/>
    </row>
    <row r="26" spans="1:30" s="230" customFormat="1" ht="12" customHeight="1">
      <c r="A26" s="228"/>
      <c r="B26" s="166"/>
      <c r="C26" s="165"/>
      <c r="D26" s="164" t="s">
        <v>31</v>
      </c>
      <c r="E26" s="165"/>
      <c r="F26" s="165"/>
      <c r="G26" s="165"/>
      <c r="H26" s="165"/>
      <c r="I26" s="165"/>
      <c r="J26" s="165"/>
      <c r="K26" s="229"/>
      <c r="R26" s="228"/>
      <c r="S26" s="228"/>
      <c r="T26" s="228"/>
      <c r="U26" s="228"/>
      <c r="V26" s="228"/>
      <c r="W26" s="228"/>
      <c r="X26" s="228"/>
      <c r="Y26" s="228"/>
      <c r="Z26" s="228"/>
      <c r="AA26" s="228"/>
      <c r="AB26" s="228"/>
      <c r="AC26" s="228"/>
      <c r="AD26" s="228"/>
    </row>
    <row r="27" spans="1:30" s="236" customFormat="1" ht="14.4" customHeight="1">
      <c r="A27" s="234"/>
      <c r="B27" s="172"/>
      <c r="C27" s="171"/>
      <c r="D27" s="171"/>
      <c r="E27" s="431" t="s">
        <v>3</v>
      </c>
      <c r="F27" s="431"/>
      <c r="G27" s="431"/>
      <c r="H27" s="431"/>
      <c r="I27" s="171"/>
      <c r="J27" s="171"/>
      <c r="K27" s="235"/>
      <c r="R27" s="234"/>
      <c r="S27" s="234"/>
      <c r="T27" s="234"/>
      <c r="U27" s="234"/>
      <c r="V27" s="234"/>
      <c r="W27" s="234"/>
      <c r="X27" s="234"/>
      <c r="Y27" s="234"/>
      <c r="Z27" s="234"/>
      <c r="AA27" s="234"/>
      <c r="AB27" s="234"/>
      <c r="AC27" s="234"/>
      <c r="AD27" s="234"/>
    </row>
    <row r="28" spans="1:30" s="230" customFormat="1" ht="7" customHeight="1">
      <c r="A28" s="228"/>
      <c r="B28" s="166"/>
      <c r="C28" s="165"/>
      <c r="D28" s="165"/>
      <c r="E28" s="165"/>
      <c r="F28" s="165"/>
      <c r="G28" s="165"/>
      <c r="H28" s="165"/>
      <c r="I28" s="165"/>
      <c r="J28" s="165"/>
      <c r="K28" s="229"/>
      <c r="R28" s="228"/>
      <c r="S28" s="228"/>
      <c r="T28" s="228"/>
      <c r="U28" s="228"/>
      <c r="V28" s="228"/>
      <c r="W28" s="228"/>
      <c r="X28" s="228"/>
      <c r="Y28" s="228"/>
      <c r="Z28" s="228"/>
      <c r="AA28" s="228"/>
      <c r="AB28" s="228"/>
      <c r="AC28" s="228"/>
      <c r="AD28" s="228"/>
    </row>
    <row r="29" spans="1:30" s="230" customFormat="1" ht="7" customHeight="1">
      <c r="A29" s="228"/>
      <c r="B29" s="166"/>
      <c r="C29" s="165"/>
      <c r="D29" s="173"/>
      <c r="E29" s="173"/>
      <c r="F29" s="173"/>
      <c r="G29" s="173"/>
      <c r="H29" s="173"/>
      <c r="I29" s="173"/>
      <c r="J29" s="173"/>
      <c r="K29" s="229"/>
      <c r="R29" s="228"/>
      <c r="S29" s="228"/>
      <c r="T29" s="228"/>
      <c r="U29" s="228"/>
      <c r="V29" s="228"/>
      <c r="W29" s="228"/>
      <c r="X29" s="228"/>
      <c r="Y29" s="228"/>
      <c r="Z29" s="228"/>
      <c r="AA29" s="228"/>
      <c r="AB29" s="228"/>
      <c r="AC29" s="228"/>
      <c r="AD29" s="228"/>
    </row>
    <row r="30" spans="1:30" s="230" customFormat="1" ht="25.4" customHeight="1">
      <c r="A30" s="228"/>
      <c r="B30" s="166"/>
      <c r="C30" s="165"/>
      <c r="D30" s="174" t="s">
        <v>33</v>
      </c>
      <c r="E30" s="165"/>
      <c r="F30" s="165"/>
      <c r="G30" s="165"/>
      <c r="H30" s="165"/>
      <c r="I30" s="165"/>
      <c r="J30" s="175">
        <f>ROUND(J83, 2)</f>
        <v>0</v>
      </c>
      <c r="K30" s="229"/>
      <c r="R30" s="228"/>
      <c r="S30" s="228"/>
      <c r="T30" s="228"/>
      <c r="U30" s="228"/>
      <c r="V30" s="228"/>
      <c r="W30" s="228"/>
      <c r="X30" s="228"/>
      <c r="Y30" s="228"/>
      <c r="Z30" s="228"/>
      <c r="AA30" s="228"/>
      <c r="AB30" s="228"/>
      <c r="AC30" s="228"/>
      <c r="AD30" s="228"/>
    </row>
    <row r="31" spans="1:30" s="230" customFormat="1" ht="7" customHeight="1">
      <c r="A31" s="228"/>
      <c r="B31" s="166"/>
      <c r="C31" s="165"/>
      <c r="D31" s="173"/>
      <c r="E31" s="173"/>
      <c r="F31" s="173"/>
      <c r="G31" s="173"/>
      <c r="H31" s="173"/>
      <c r="I31" s="173"/>
      <c r="J31" s="173"/>
      <c r="K31" s="229"/>
      <c r="R31" s="228"/>
      <c r="S31" s="228"/>
      <c r="T31" s="228"/>
      <c r="U31" s="228"/>
      <c r="V31" s="228"/>
      <c r="W31" s="228"/>
      <c r="X31" s="228"/>
      <c r="Y31" s="228"/>
      <c r="Z31" s="228"/>
      <c r="AA31" s="228"/>
      <c r="AB31" s="228"/>
      <c r="AC31" s="228"/>
      <c r="AD31" s="228"/>
    </row>
    <row r="32" spans="1:30" s="230" customFormat="1" ht="14.4" customHeight="1">
      <c r="A32" s="228"/>
      <c r="B32" s="166"/>
      <c r="C32" s="165"/>
      <c r="D32" s="165"/>
      <c r="E32" s="165"/>
      <c r="F32" s="176" t="s">
        <v>35</v>
      </c>
      <c r="G32" s="165"/>
      <c r="H32" s="165"/>
      <c r="I32" s="176" t="s">
        <v>34</v>
      </c>
      <c r="J32" s="176" t="s">
        <v>36</v>
      </c>
      <c r="K32" s="229"/>
      <c r="R32" s="228"/>
      <c r="S32" s="228"/>
      <c r="T32" s="228"/>
      <c r="U32" s="228"/>
      <c r="V32" s="228"/>
      <c r="W32" s="228"/>
      <c r="X32" s="228"/>
      <c r="Y32" s="228"/>
      <c r="Z32" s="228"/>
      <c r="AA32" s="228"/>
      <c r="AB32" s="228"/>
      <c r="AC32" s="228"/>
      <c r="AD32" s="228"/>
    </row>
    <row r="33" spans="1:30" s="230" customFormat="1" ht="14.4" customHeight="1">
      <c r="A33" s="228"/>
      <c r="B33" s="166"/>
      <c r="C33" s="165"/>
      <c r="D33" s="177" t="s">
        <v>37</v>
      </c>
      <c r="E33" s="164" t="s">
        <v>38</v>
      </c>
      <c r="F33" s="178">
        <f>ROUND((SUM(BD83:BD133)),  2)</f>
        <v>0</v>
      </c>
      <c r="G33" s="165"/>
      <c r="H33" s="165"/>
      <c r="I33" s="179">
        <v>0.21</v>
      </c>
      <c r="J33" s="178">
        <f>ROUND(((SUM(BD83:BD133))*I33),  2)</f>
        <v>0</v>
      </c>
      <c r="K33" s="229"/>
      <c r="R33" s="228"/>
      <c r="S33" s="228"/>
      <c r="T33" s="228"/>
      <c r="U33" s="228"/>
      <c r="V33" s="228"/>
      <c r="W33" s="228"/>
      <c r="X33" s="228"/>
      <c r="Y33" s="228"/>
      <c r="Z33" s="228"/>
      <c r="AA33" s="228"/>
      <c r="AB33" s="228"/>
      <c r="AC33" s="228"/>
      <c r="AD33" s="228"/>
    </row>
    <row r="34" spans="1:30" s="230" customFormat="1" ht="14.4" customHeight="1">
      <c r="A34" s="228"/>
      <c r="B34" s="166"/>
      <c r="C34" s="165"/>
      <c r="D34" s="165"/>
      <c r="E34" s="164" t="s">
        <v>39</v>
      </c>
      <c r="F34" s="178">
        <f>ROUND((SUM(BE83:BE133)),  2)</f>
        <v>0</v>
      </c>
      <c r="G34" s="165"/>
      <c r="H34" s="165"/>
      <c r="I34" s="179">
        <v>0.15</v>
      </c>
      <c r="J34" s="178">
        <f>ROUND(((SUM(BE83:BE133))*I34),  2)</f>
        <v>0</v>
      </c>
      <c r="K34" s="229"/>
      <c r="R34" s="228"/>
      <c r="S34" s="228"/>
      <c r="T34" s="228"/>
      <c r="U34" s="228"/>
      <c r="V34" s="228"/>
      <c r="W34" s="228"/>
      <c r="X34" s="228"/>
      <c r="Y34" s="228"/>
      <c r="Z34" s="228"/>
      <c r="AA34" s="228"/>
      <c r="AB34" s="228"/>
      <c r="AC34" s="228"/>
      <c r="AD34" s="228"/>
    </row>
    <row r="35" spans="1:30" s="230" customFormat="1" ht="14.4" hidden="1" customHeight="1">
      <c r="A35" s="228"/>
      <c r="B35" s="166"/>
      <c r="C35" s="165"/>
      <c r="D35" s="165"/>
      <c r="E35" s="164" t="s">
        <v>40</v>
      </c>
      <c r="F35" s="178">
        <f>ROUND((SUM(BF83:BF133)),  2)</f>
        <v>0</v>
      </c>
      <c r="G35" s="165"/>
      <c r="H35" s="165"/>
      <c r="I35" s="179">
        <v>0.21</v>
      </c>
      <c r="J35" s="178">
        <f>0</f>
        <v>0</v>
      </c>
      <c r="K35" s="229"/>
      <c r="R35" s="228"/>
      <c r="S35" s="228"/>
      <c r="T35" s="228"/>
      <c r="U35" s="228"/>
      <c r="V35" s="228"/>
      <c r="W35" s="228"/>
      <c r="X35" s="228"/>
      <c r="Y35" s="228"/>
      <c r="Z35" s="228"/>
      <c r="AA35" s="228"/>
      <c r="AB35" s="228"/>
      <c r="AC35" s="228"/>
      <c r="AD35" s="228"/>
    </row>
    <row r="36" spans="1:30" s="230" customFormat="1" ht="14.4" hidden="1" customHeight="1">
      <c r="A36" s="228"/>
      <c r="B36" s="166"/>
      <c r="C36" s="165"/>
      <c r="D36" s="165"/>
      <c r="E36" s="164" t="s">
        <v>41</v>
      </c>
      <c r="F36" s="178">
        <f>ROUND((SUM(BG83:BG133)),  2)</f>
        <v>0</v>
      </c>
      <c r="G36" s="165"/>
      <c r="H36" s="165"/>
      <c r="I36" s="179">
        <v>0.15</v>
      </c>
      <c r="J36" s="178">
        <f>0</f>
        <v>0</v>
      </c>
      <c r="K36" s="229"/>
      <c r="R36" s="228"/>
      <c r="S36" s="228"/>
      <c r="T36" s="228"/>
      <c r="U36" s="228"/>
      <c r="V36" s="228"/>
      <c r="W36" s="228"/>
      <c r="X36" s="228"/>
      <c r="Y36" s="228"/>
      <c r="Z36" s="228"/>
      <c r="AA36" s="228"/>
      <c r="AB36" s="228"/>
      <c r="AC36" s="228"/>
      <c r="AD36" s="228"/>
    </row>
    <row r="37" spans="1:30" s="230" customFormat="1" ht="14.4" hidden="1" customHeight="1">
      <c r="A37" s="228"/>
      <c r="B37" s="166"/>
      <c r="C37" s="165"/>
      <c r="D37" s="165"/>
      <c r="E37" s="164" t="s">
        <v>42</v>
      </c>
      <c r="F37" s="178">
        <f>ROUND((SUM(BH83:BH133)),  2)</f>
        <v>0</v>
      </c>
      <c r="G37" s="165"/>
      <c r="H37" s="165"/>
      <c r="I37" s="179">
        <v>0</v>
      </c>
      <c r="J37" s="178">
        <f>0</f>
        <v>0</v>
      </c>
      <c r="K37" s="229"/>
      <c r="R37" s="228"/>
      <c r="S37" s="228"/>
      <c r="T37" s="228"/>
      <c r="U37" s="228"/>
      <c r="V37" s="228"/>
      <c r="W37" s="228"/>
      <c r="X37" s="228"/>
      <c r="Y37" s="228"/>
      <c r="Z37" s="228"/>
      <c r="AA37" s="228"/>
      <c r="AB37" s="228"/>
      <c r="AC37" s="228"/>
      <c r="AD37" s="228"/>
    </row>
    <row r="38" spans="1:30" s="230" customFormat="1" ht="7" customHeight="1">
      <c r="A38" s="228"/>
      <c r="B38" s="166"/>
      <c r="C38" s="165"/>
      <c r="D38" s="165"/>
      <c r="E38" s="165"/>
      <c r="F38" s="165"/>
      <c r="G38" s="165"/>
      <c r="H38" s="165"/>
      <c r="I38" s="165"/>
      <c r="J38" s="165"/>
      <c r="K38" s="229"/>
      <c r="R38" s="228"/>
      <c r="S38" s="228"/>
      <c r="T38" s="228"/>
      <c r="U38" s="228"/>
      <c r="V38" s="228"/>
      <c r="W38" s="228"/>
      <c r="X38" s="228"/>
      <c r="Y38" s="228"/>
      <c r="Z38" s="228"/>
      <c r="AA38" s="228"/>
      <c r="AB38" s="228"/>
      <c r="AC38" s="228"/>
      <c r="AD38" s="228"/>
    </row>
    <row r="39" spans="1:30" s="230" customFormat="1" ht="25.4" customHeight="1">
      <c r="A39" s="228"/>
      <c r="B39" s="166"/>
      <c r="C39" s="180"/>
      <c r="D39" s="181" t="s">
        <v>43</v>
      </c>
      <c r="E39" s="182"/>
      <c r="F39" s="182"/>
      <c r="G39" s="183" t="s">
        <v>44</v>
      </c>
      <c r="H39" s="184" t="s">
        <v>45</v>
      </c>
      <c r="I39" s="182"/>
      <c r="J39" s="185">
        <f>SUM(J30:J37)</f>
        <v>0</v>
      </c>
      <c r="K39" s="229"/>
      <c r="R39" s="228"/>
      <c r="S39" s="228"/>
      <c r="T39" s="228"/>
      <c r="U39" s="228"/>
      <c r="V39" s="228"/>
      <c r="W39" s="228"/>
      <c r="X39" s="228"/>
      <c r="Y39" s="228"/>
      <c r="Z39" s="228"/>
      <c r="AA39" s="228"/>
      <c r="AB39" s="228"/>
      <c r="AC39" s="228"/>
      <c r="AD39" s="228"/>
    </row>
    <row r="40" spans="1:30" s="230" customFormat="1" ht="14.4" customHeight="1">
      <c r="A40" s="228"/>
      <c r="B40" s="186"/>
      <c r="C40" s="187"/>
      <c r="D40" s="187"/>
      <c r="E40" s="187"/>
      <c r="F40" s="187"/>
      <c r="G40" s="187"/>
      <c r="H40" s="187"/>
      <c r="I40" s="187"/>
      <c r="J40" s="187"/>
      <c r="K40" s="229"/>
      <c r="R40" s="228"/>
      <c r="S40" s="228"/>
      <c r="T40" s="228"/>
      <c r="U40" s="228"/>
      <c r="V40" s="228"/>
      <c r="W40" s="228"/>
      <c r="X40" s="228"/>
      <c r="Y40" s="228"/>
      <c r="Z40" s="228"/>
      <c r="AA40" s="228"/>
      <c r="AB40" s="228"/>
      <c r="AC40" s="228"/>
      <c r="AD40" s="228"/>
    </row>
    <row r="41" spans="1:30">
      <c r="B41" s="74"/>
      <c r="C41" s="74"/>
      <c r="D41" s="74"/>
      <c r="E41" s="74"/>
      <c r="F41" s="74"/>
      <c r="G41" s="74"/>
      <c r="H41" s="74"/>
      <c r="I41" s="74"/>
      <c r="J41" s="74"/>
    </row>
    <row r="42" spans="1:30">
      <c r="B42" s="74"/>
      <c r="C42" s="74"/>
      <c r="D42" s="74"/>
      <c r="E42" s="74"/>
      <c r="F42" s="74"/>
      <c r="G42" s="74"/>
      <c r="H42" s="74"/>
      <c r="I42" s="74"/>
      <c r="J42" s="74"/>
    </row>
    <row r="43" spans="1:30">
      <c r="B43" s="74"/>
      <c r="C43" s="74"/>
      <c r="D43" s="74"/>
      <c r="E43" s="74"/>
      <c r="F43" s="74"/>
      <c r="G43" s="74"/>
      <c r="H43" s="74"/>
      <c r="I43" s="74"/>
      <c r="J43" s="74"/>
    </row>
    <row r="44" spans="1:30" s="230" customFormat="1" ht="7" customHeight="1">
      <c r="A44" s="228"/>
      <c r="B44" s="188"/>
      <c r="C44" s="189"/>
      <c r="D44" s="189"/>
      <c r="E44" s="189"/>
      <c r="F44" s="189"/>
      <c r="G44" s="189"/>
      <c r="H44" s="189"/>
      <c r="I44" s="189"/>
      <c r="J44" s="189"/>
      <c r="K44" s="229"/>
      <c r="R44" s="228"/>
      <c r="S44" s="228"/>
      <c r="T44" s="228"/>
      <c r="U44" s="228"/>
      <c r="V44" s="228"/>
      <c r="W44" s="228"/>
      <c r="X44" s="228"/>
      <c r="Y44" s="228"/>
      <c r="Z44" s="228"/>
      <c r="AA44" s="228"/>
      <c r="AB44" s="228"/>
      <c r="AC44" s="228"/>
      <c r="AD44" s="228"/>
    </row>
    <row r="45" spans="1:30" s="230" customFormat="1" ht="25" customHeight="1">
      <c r="A45" s="228"/>
      <c r="B45" s="166"/>
      <c r="C45" s="163" t="s">
        <v>85</v>
      </c>
      <c r="D45" s="165"/>
      <c r="E45" s="165"/>
      <c r="F45" s="165"/>
      <c r="G45" s="165"/>
      <c r="H45" s="165"/>
      <c r="I45" s="165"/>
      <c r="J45" s="165"/>
      <c r="K45" s="229"/>
      <c r="R45" s="228"/>
      <c r="S45" s="228"/>
      <c r="T45" s="228"/>
      <c r="U45" s="228"/>
      <c r="V45" s="228"/>
      <c r="W45" s="228"/>
      <c r="X45" s="228"/>
      <c r="Y45" s="228"/>
      <c r="Z45" s="228"/>
      <c r="AA45" s="228"/>
      <c r="AB45" s="228"/>
      <c r="AC45" s="228"/>
      <c r="AD45" s="228"/>
    </row>
    <row r="46" spans="1:30" s="230" customFormat="1" ht="7" customHeight="1">
      <c r="A46" s="228"/>
      <c r="B46" s="166"/>
      <c r="C46" s="165"/>
      <c r="D46" s="165"/>
      <c r="E46" s="165"/>
      <c r="F46" s="165"/>
      <c r="G46" s="165"/>
      <c r="H46" s="165"/>
      <c r="I46" s="165"/>
      <c r="J46" s="165"/>
      <c r="K46" s="229"/>
      <c r="R46" s="228"/>
      <c r="S46" s="228"/>
      <c r="T46" s="228"/>
      <c r="U46" s="228"/>
      <c r="V46" s="228"/>
      <c r="W46" s="228"/>
      <c r="X46" s="228"/>
      <c r="Y46" s="228"/>
      <c r="Z46" s="228"/>
      <c r="AA46" s="228"/>
      <c r="AB46" s="228"/>
      <c r="AC46" s="228"/>
      <c r="AD46" s="228"/>
    </row>
    <row r="47" spans="1:30" s="230" customFormat="1" ht="12" customHeight="1">
      <c r="A47" s="228"/>
      <c r="B47" s="166"/>
      <c r="C47" s="164" t="s">
        <v>14</v>
      </c>
      <c r="D47" s="165"/>
      <c r="E47" s="165"/>
      <c r="F47" s="165"/>
      <c r="G47" s="165"/>
      <c r="H47" s="165"/>
      <c r="I47" s="165"/>
      <c r="J47" s="165"/>
      <c r="K47" s="229"/>
      <c r="R47" s="228"/>
      <c r="S47" s="228"/>
      <c r="T47" s="228"/>
      <c r="U47" s="228"/>
      <c r="V47" s="228"/>
      <c r="W47" s="228"/>
      <c r="X47" s="228"/>
      <c r="Y47" s="228"/>
      <c r="Z47" s="228"/>
      <c r="AA47" s="228"/>
      <c r="AB47" s="228"/>
      <c r="AC47" s="228"/>
      <c r="AD47" s="228"/>
    </row>
    <row r="48" spans="1:30" s="230" customFormat="1" ht="14.4" customHeight="1">
      <c r="A48" s="228"/>
      <c r="B48" s="166"/>
      <c r="C48" s="165"/>
      <c r="D48" s="165"/>
      <c r="E48" s="424" t="str">
        <f>E7</f>
        <v>Komunikace pro pěší podél místnich komunikací - Obec Hřibojedy</v>
      </c>
      <c r="F48" s="425"/>
      <c r="G48" s="425"/>
      <c r="H48" s="425"/>
      <c r="I48" s="165"/>
      <c r="J48" s="165"/>
      <c r="K48" s="229"/>
      <c r="R48" s="228"/>
      <c r="S48" s="228"/>
      <c r="T48" s="228"/>
      <c r="U48" s="228"/>
      <c r="V48" s="228"/>
      <c r="W48" s="228"/>
      <c r="X48" s="228"/>
      <c r="Y48" s="228"/>
      <c r="Z48" s="228"/>
      <c r="AA48" s="228"/>
      <c r="AB48" s="228"/>
      <c r="AC48" s="228"/>
      <c r="AD48" s="228"/>
    </row>
    <row r="49" spans="1:46" s="230" customFormat="1" ht="12" customHeight="1">
      <c r="A49" s="228"/>
      <c r="B49" s="166"/>
      <c r="C49" s="164" t="s">
        <v>84</v>
      </c>
      <c r="D49" s="165"/>
      <c r="E49" s="165"/>
      <c r="F49" s="165"/>
      <c r="G49" s="165"/>
      <c r="H49" s="165"/>
      <c r="I49" s="165"/>
      <c r="J49" s="165"/>
      <c r="K49" s="229"/>
      <c r="R49" s="228"/>
      <c r="S49" s="228"/>
      <c r="T49" s="228"/>
      <c r="U49" s="228"/>
      <c r="V49" s="228"/>
      <c r="W49" s="228"/>
      <c r="X49" s="228"/>
      <c r="Y49" s="228"/>
      <c r="Z49" s="228"/>
      <c r="AA49" s="228"/>
      <c r="AB49" s="228"/>
      <c r="AC49" s="228"/>
      <c r="AD49" s="228"/>
    </row>
    <row r="50" spans="1:46" s="230" customFormat="1" ht="14.4" customHeight="1">
      <c r="A50" s="228"/>
      <c r="B50" s="166"/>
      <c r="C50" s="165"/>
      <c r="D50" s="165"/>
      <c r="E50" s="422" t="str">
        <f>E9</f>
        <v>Bourací práce na komunikaci pro pěší</v>
      </c>
      <c r="F50" s="423"/>
      <c r="G50" s="423"/>
      <c r="H50" s="423"/>
      <c r="I50" s="165"/>
      <c r="J50" s="165"/>
      <c r="K50" s="229"/>
      <c r="R50" s="228"/>
      <c r="S50" s="228"/>
      <c r="T50" s="228"/>
      <c r="U50" s="228"/>
      <c r="V50" s="228"/>
      <c r="W50" s="228"/>
      <c r="X50" s="228"/>
      <c r="Y50" s="228"/>
      <c r="Z50" s="228"/>
      <c r="AA50" s="228"/>
      <c r="AB50" s="228"/>
      <c r="AC50" s="228"/>
      <c r="AD50" s="228"/>
    </row>
    <row r="51" spans="1:46" s="230" customFormat="1" ht="7" customHeight="1" thickBot="1">
      <c r="A51" s="228"/>
      <c r="B51" s="166"/>
      <c r="C51" s="165"/>
      <c r="D51" s="165"/>
      <c r="E51" s="165"/>
      <c r="F51" s="165"/>
      <c r="G51" s="165"/>
      <c r="H51" s="165"/>
      <c r="I51" s="165"/>
      <c r="J51" s="165"/>
      <c r="K51" s="229"/>
      <c r="R51" s="228"/>
      <c r="S51" s="228"/>
      <c r="T51" s="228"/>
      <c r="U51" s="228"/>
      <c r="V51" s="228"/>
      <c r="W51" s="228"/>
      <c r="X51" s="228"/>
      <c r="Y51" s="228"/>
      <c r="Z51" s="228"/>
      <c r="AA51" s="228"/>
      <c r="AB51" s="228"/>
      <c r="AC51" s="228"/>
      <c r="AD51" s="228"/>
    </row>
    <row r="52" spans="1:46" s="230" customFormat="1" ht="12" customHeight="1" thickBot="1">
      <c r="A52" s="228"/>
      <c r="B52" s="166"/>
      <c r="C52" s="164" t="s">
        <v>17</v>
      </c>
      <c r="D52" s="165"/>
      <c r="E52" s="165"/>
      <c r="F52" s="167" t="str">
        <f>F12</f>
        <v>Hřibojedy</v>
      </c>
      <c r="G52" s="165"/>
      <c r="H52" s="165"/>
      <c r="I52" s="367" t="s">
        <v>19</v>
      </c>
      <c r="J52" s="231" t="str">
        <f>IF(J12="","",J12)</f>
        <v>Vyplň údaj</v>
      </c>
      <c r="K52" s="232"/>
      <c r="R52" s="228"/>
      <c r="S52" s="228"/>
      <c r="T52" s="228"/>
      <c r="U52" s="228"/>
      <c r="V52" s="228"/>
      <c r="W52" s="228"/>
      <c r="X52" s="228"/>
      <c r="Y52" s="228"/>
      <c r="Z52" s="228"/>
      <c r="AA52" s="228"/>
      <c r="AB52" s="228"/>
      <c r="AC52" s="228"/>
      <c r="AD52" s="228"/>
    </row>
    <row r="53" spans="1:46" s="230" customFormat="1" ht="7" customHeight="1">
      <c r="A53" s="228"/>
      <c r="B53" s="166"/>
      <c r="C53" s="165"/>
      <c r="D53" s="165"/>
      <c r="E53" s="165"/>
      <c r="F53" s="165"/>
      <c r="G53" s="165"/>
      <c r="H53" s="165"/>
      <c r="I53" s="165"/>
      <c r="J53" s="165"/>
      <c r="K53" s="229"/>
      <c r="R53" s="228"/>
      <c r="S53" s="228"/>
      <c r="T53" s="228"/>
      <c r="U53" s="228"/>
      <c r="V53" s="228"/>
      <c r="W53" s="228"/>
      <c r="X53" s="228"/>
      <c r="Y53" s="228"/>
      <c r="Z53" s="228"/>
      <c r="AA53" s="228"/>
      <c r="AB53" s="228"/>
      <c r="AC53" s="228"/>
      <c r="AD53" s="228"/>
    </row>
    <row r="54" spans="1:46" s="230" customFormat="1" ht="26.4" customHeight="1">
      <c r="A54" s="228"/>
      <c r="B54" s="166"/>
      <c r="C54" s="164" t="s">
        <v>20</v>
      </c>
      <c r="D54" s="165"/>
      <c r="E54" s="165"/>
      <c r="F54" s="167" t="str">
        <f>E15</f>
        <v>Obec Hřibojedy 60</v>
      </c>
      <c r="G54" s="165"/>
      <c r="H54" s="165"/>
      <c r="I54" s="164" t="s">
        <v>25</v>
      </c>
      <c r="J54" s="190" t="str">
        <f>E21</f>
        <v>Ingplan s.r.o., Velká Jesenice</v>
      </c>
      <c r="K54" s="229"/>
      <c r="R54" s="228"/>
      <c r="S54" s="228"/>
      <c r="T54" s="228"/>
      <c r="U54" s="228"/>
      <c r="V54" s="228"/>
      <c r="W54" s="228"/>
      <c r="X54" s="228"/>
      <c r="Y54" s="228"/>
      <c r="Z54" s="228"/>
      <c r="AA54" s="228"/>
      <c r="AB54" s="228"/>
      <c r="AC54" s="228"/>
      <c r="AD54" s="228"/>
    </row>
    <row r="55" spans="1:46" s="230" customFormat="1" ht="15.65" customHeight="1" thickBot="1">
      <c r="A55" s="228"/>
      <c r="B55" s="166"/>
      <c r="C55" s="167" t="s">
        <v>458</v>
      </c>
      <c r="D55" s="165"/>
      <c r="E55" s="165"/>
      <c r="F55" s="167"/>
      <c r="G55" s="165"/>
      <c r="H55" s="165"/>
      <c r="I55" s="164" t="s">
        <v>28</v>
      </c>
      <c r="J55" s="190" t="str">
        <f>E24</f>
        <v>Janičatová</v>
      </c>
      <c r="K55" s="229"/>
      <c r="R55" s="228"/>
      <c r="S55" s="228"/>
      <c r="T55" s="228"/>
      <c r="U55" s="228"/>
      <c r="V55" s="228"/>
      <c r="W55" s="228"/>
      <c r="X55" s="228"/>
      <c r="Y55" s="228"/>
      <c r="Z55" s="228"/>
      <c r="AA55" s="228"/>
      <c r="AB55" s="228"/>
      <c r="AC55" s="228"/>
      <c r="AD55" s="228"/>
    </row>
    <row r="56" spans="1:46" s="230" customFormat="1" ht="14.5" customHeight="1" thickBot="1">
      <c r="A56" s="228"/>
      <c r="B56" s="166"/>
      <c r="C56" s="165"/>
      <c r="D56" s="165"/>
      <c r="E56" s="204"/>
      <c r="F56" s="420" t="str">
        <f>E18</f>
        <v>Vyplň údaj</v>
      </c>
      <c r="G56" s="421"/>
      <c r="H56" s="165"/>
      <c r="I56" s="165"/>
      <c r="J56" s="165"/>
      <c r="K56" s="229"/>
      <c r="R56" s="228"/>
      <c r="S56" s="228"/>
      <c r="T56" s="228"/>
      <c r="U56" s="228"/>
      <c r="V56" s="228"/>
      <c r="W56" s="228"/>
      <c r="X56" s="228"/>
      <c r="Y56" s="228"/>
      <c r="Z56" s="228"/>
      <c r="AA56" s="228"/>
      <c r="AB56" s="228"/>
      <c r="AC56" s="228"/>
      <c r="AD56" s="228"/>
    </row>
    <row r="57" spans="1:46" s="230" customFormat="1" ht="29.25" customHeight="1">
      <c r="A57" s="228"/>
      <c r="B57" s="166"/>
      <c r="C57" s="191" t="s">
        <v>86</v>
      </c>
      <c r="D57" s="180"/>
      <c r="E57" s="180"/>
      <c r="F57" s="180"/>
      <c r="G57" s="180"/>
      <c r="H57" s="180"/>
      <c r="I57" s="180"/>
      <c r="J57" s="192" t="s">
        <v>87</v>
      </c>
      <c r="K57" s="229"/>
      <c r="R57" s="228"/>
      <c r="S57" s="228"/>
      <c r="T57" s="228"/>
      <c r="U57" s="228"/>
      <c r="V57" s="228"/>
      <c r="W57" s="228"/>
      <c r="X57" s="228"/>
      <c r="Y57" s="228"/>
      <c r="Z57" s="228"/>
      <c r="AA57" s="228"/>
      <c r="AB57" s="228"/>
      <c r="AC57" s="228"/>
      <c r="AD57" s="228"/>
    </row>
    <row r="58" spans="1:46" s="230" customFormat="1" ht="10.25" customHeight="1">
      <c r="A58" s="228"/>
      <c r="B58" s="166"/>
      <c r="C58" s="165"/>
      <c r="D58" s="165"/>
      <c r="E58" s="165"/>
      <c r="F58" s="165"/>
      <c r="G58" s="165"/>
      <c r="H58" s="165"/>
      <c r="I58" s="165"/>
      <c r="J58" s="165"/>
      <c r="K58" s="229"/>
      <c r="R58" s="228"/>
      <c r="S58" s="228"/>
      <c r="T58" s="228"/>
      <c r="U58" s="228"/>
      <c r="V58" s="228"/>
      <c r="W58" s="228"/>
      <c r="X58" s="228"/>
      <c r="Y58" s="228"/>
      <c r="Z58" s="228"/>
      <c r="AA58" s="228"/>
      <c r="AB58" s="228"/>
      <c r="AC58" s="228"/>
      <c r="AD58" s="228"/>
    </row>
    <row r="59" spans="1:46" s="230" customFormat="1" ht="22.75" customHeight="1">
      <c r="A59" s="228"/>
      <c r="B59" s="166"/>
      <c r="C59" s="193" t="s">
        <v>65</v>
      </c>
      <c r="D59" s="165"/>
      <c r="E59" s="165"/>
      <c r="F59" s="165"/>
      <c r="G59" s="165"/>
      <c r="H59" s="165"/>
      <c r="I59" s="165"/>
      <c r="J59" s="175">
        <f>J83</f>
        <v>0</v>
      </c>
      <c r="K59" s="229"/>
      <c r="R59" s="228"/>
      <c r="S59" s="228"/>
      <c r="T59" s="228"/>
      <c r="U59" s="228"/>
      <c r="V59" s="228"/>
      <c r="W59" s="228"/>
      <c r="X59" s="228"/>
      <c r="Y59" s="228"/>
      <c r="Z59" s="228"/>
      <c r="AA59" s="228"/>
      <c r="AB59" s="228"/>
      <c r="AC59" s="228"/>
      <c r="AD59" s="228"/>
      <c r="AT59" s="225" t="s">
        <v>88</v>
      </c>
    </row>
    <row r="60" spans="1:46" s="238" customFormat="1" ht="25" customHeight="1">
      <c r="B60" s="195"/>
      <c r="C60" s="194"/>
      <c r="D60" s="196" t="s">
        <v>89</v>
      </c>
      <c r="E60" s="197"/>
      <c r="F60" s="197"/>
      <c r="G60" s="197"/>
      <c r="H60" s="197"/>
      <c r="I60" s="197"/>
      <c r="J60" s="198">
        <f>J84</f>
        <v>0</v>
      </c>
      <c r="K60" s="239"/>
    </row>
    <row r="61" spans="1:46" s="240" customFormat="1" ht="19.899999999999999" customHeight="1">
      <c r="B61" s="200"/>
      <c r="C61" s="199"/>
      <c r="D61" s="201" t="s">
        <v>90</v>
      </c>
      <c r="E61" s="202"/>
      <c r="F61" s="202"/>
      <c r="G61" s="202"/>
      <c r="H61" s="202"/>
      <c r="I61" s="202"/>
      <c r="J61" s="203">
        <f>J85</f>
        <v>0</v>
      </c>
      <c r="K61" s="241"/>
    </row>
    <row r="62" spans="1:46" s="240" customFormat="1" ht="19.899999999999999" customHeight="1">
      <c r="B62" s="200"/>
      <c r="C62" s="199"/>
      <c r="D62" s="201" t="s">
        <v>91</v>
      </c>
      <c r="E62" s="202"/>
      <c r="F62" s="202"/>
      <c r="G62" s="202"/>
      <c r="H62" s="202"/>
      <c r="I62" s="202"/>
      <c r="J62" s="203">
        <f>J101</f>
        <v>0</v>
      </c>
      <c r="K62" s="241"/>
    </row>
    <row r="63" spans="1:46" s="240" customFormat="1" ht="19.899999999999999" customHeight="1">
      <c r="B63" s="200"/>
      <c r="C63" s="199"/>
      <c r="D63" s="201" t="s">
        <v>92</v>
      </c>
      <c r="E63" s="202"/>
      <c r="F63" s="202"/>
      <c r="G63" s="202"/>
      <c r="H63" s="202"/>
      <c r="I63" s="202"/>
      <c r="J63" s="203">
        <f>J105</f>
        <v>0</v>
      </c>
      <c r="K63" s="241"/>
    </row>
    <row r="64" spans="1:46" s="230" customFormat="1" ht="21.75" customHeight="1">
      <c r="A64" s="228"/>
      <c r="B64" s="166"/>
      <c r="C64" s="165"/>
      <c r="D64" s="165"/>
      <c r="E64" s="165"/>
      <c r="F64" s="165"/>
      <c r="G64" s="165"/>
      <c r="H64" s="165"/>
      <c r="I64" s="165"/>
      <c r="J64" s="165"/>
      <c r="K64" s="229"/>
      <c r="R64" s="228"/>
      <c r="S64" s="228"/>
      <c r="T64" s="228"/>
      <c r="U64" s="228"/>
      <c r="V64" s="228"/>
      <c r="W64" s="228"/>
      <c r="X64" s="228"/>
      <c r="Y64" s="228"/>
      <c r="Z64" s="228"/>
      <c r="AA64" s="228"/>
      <c r="AB64" s="228"/>
      <c r="AC64" s="228"/>
      <c r="AD64" s="228"/>
    </row>
    <row r="65" spans="1:30" s="230" customFormat="1" ht="7" customHeight="1">
      <c r="A65" s="228"/>
      <c r="B65" s="186"/>
      <c r="C65" s="187"/>
      <c r="D65" s="187"/>
      <c r="E65" s="187"/>
      <c r="F65" s="187"/>
      <c r="G65" s="187"/>
      <c r="H65" s="187"/>
      <c r="I65" s="187"/>
      <c r="J65" s="187"/>
      <c r="K65" s="229"/>
      <c r="R65" s="228"/>
      <c r="S65" s="228"/>
      <c r="T65" s="228"/>
      <c r="U65" s="228"/>
      <c r="V65" s="228"/>
      <c r="W65" s="228"/>
      <c r="X65" s="228"/>
      <c r="Y65" s="228"/>
      <c r="Z65" s="228"/>
      <c r="AA65" s="228"/>
      <c r="AB65" s="228"/>
      <c r="AC65" s="228"/>
      <c r="AD65" s="228"/>
    </row>
    <row r="66" spans="1:30">
      <c r="B66" s="74"/>
      <c r="C66" s="74"/>
      <c r="D66" s="74"/>
      <c r="E66" s="74"/>
      <c r="F66" s="74"/>
      <c r="G66" s="74"/>
      <c r="H66" s="74"/>
      <c r="I66" s="74"/>
      <c r="J66" s="74"/>
    </row>
    <row r="67" spans="1:30">
      <c r="B67" s="74"/>
      <c r="C67" s="74"/>
      <c r="D67" s="74"/>
      <c r="E67" s="74"/>
      <c r="F67" s="74"/>
      <c r="G67" s="74"/>
      <c r="H67" s="74"/>
      <c r="I67" s="74"/>
      <c r="J67" s="74"/>
    </row>
    <row r="68" spans="1:30">
      <c r="B68" s="74"/>
      <c r="C68" s="74"/>
      <c r="D68" s="74"/>
      <c r="E68" s="74"/>
      <c r="F68" s="74"/>
      <c r="G68" s="74"/>
      <c r="H68" s="74"/>
      <c r="I68" s="74"/>
      <c r="J68" s="74"/>
    </row>
    <row r="69" spans="1:30" s="230" customFormat="1" ht="7" customHeight="1">
      <c r="A69" s="228"/>
      <c r="B69" s="188"/>
      <c r="C69" s="189"/>
      <c r="D69" s="189"/>
      <c r="E69" s="189"/>
      <c r="F69" s="189"/>
      <c r="G69" s="189"/>
      <c r="H69" s="189"/>
      <c r="I69" s="189"/>
      <c r="J69" s="189"/>
      <c r="K69" s="229"/>
      <c r="R69" s="228"/>
      <c r="S69" s="228"/>
      <c r="T69" s="228"/>
      <c r="U69" s="228"/>
      <c r="V69" s="228"/>
      <c r="W69" s="228"/>
      <c r="X69" s="228"/>
      <c r="Y69" s="228"/>
      <c r="Z69" s="228"/>
      <c r="AA69" s="228"/>
      <c r="AB69" s="228"/>
      <c r="AC69" s="228"/>
      <c r="AD69" s="228"/>
    </row>
    <row r="70" spans="1:30" s="230" customFormat="1" ht="25" customHeight="1">
      <c r="A70" s="228"/>
      <c r="B70" s="166"/>
      <c r="C70" s="163" t="s">
        <v>93</v>
      </c>
      <c r="D70" s="165"/>
      <c r="E70" s="165"/>
      <c r="F70" s="165"/>
      <c r="G70" s="165"/>
      <c r="H70" s="165"/>
      <c r="I70" s="165"/>
      <c r="J70" s="165"/>
      <c r="K70" s="229"/>
      <c r="R70" s="228"/>
      <c r="S70" s="228"/>
      <c r="T70" s="228"/>
      <c r="U70" s="228"/>
      <c r="V70" s="228"/>
      <c r="W70" s="228"/>
      <c r="X70" s="228"/>
      <c r="Y70" s="228"/>
      <c r="Z70" s="228"/>
      <c r="AA70" s="228"/>
      <c r="AB70" s="228"/>
      <c r="AC70" s="228"/>
      <c r="AD70" s="228"/>
    </row>
    <row r="71" spans="1:30" s="230" customFormat="1" ht="7" customHeight="1">
      <c r="A71" s="228"/>
      <c r="B71" s="166"/>
      <c r="C71" s="165"/>
      <c r="D71" s="165"/>
      <c r="E71" s="165"/>
      <c r="F71" s="165"/>
      <c r="G71" s="165"/>
      <c r="H71" s="165"/>
      <c r="I71" s="165"/>
      <c r="J71" s="165"/>
      <c r="K71" s="229"/>
      <c r="R71" s="228"/>
      <c r="S71" s="228"/>
      <c r="T71" s="228"/>
      <c r="U71" s="228"/>
      <c r="V71" s="228"/>
      <c r="W71" s="228"/>
      <c r="X71" s="228"/>
      <c r="Y71" s="228"/>
      <c r="Z71" s="228"/>
      <c r="AA71" s="228"/>
      <c r="AB71" s="228"/>
      <c r="AC71" s="228"/>
      <c r="AD71" s="228"/>
    </row>
    <row r="72" spans="1:30" s="230" customFormat="1" ht="12" customHeight="1">
      <c r="A72" s="228"/>
      <c r="B72" s="166"/>
      <c r="C72" s="164" t="s">
        <v>14</v>
      </c>
      <c r="D72" s="165"/>
      <c r="E72" s="165"/>
      <c r="F72" s="165"/>
      <c r="G72" s="165"/>
      <c r="H72" s="165"/>
      <c r="I72" s="165"/>
      <c r="J72" s="165"/>
      <c r="K72" s="229"/>
      <c r="R72" s="228"/>
      <c r="S72" s="228"/>
      <c r="T72" s="228"/>
      <c r="U72" s="228"/>
      <c r="V72" s="228"/>
      <c r="W72" s="228"/>
      <c r="X72" s="228"/>
      <c r="Y72" s="228"/>
      <c r="Z72" s="228"/>
      <c r="AA72" s="228"/>
      <c r="AB72" s="228"/>
      <c r="AC72" s="228"/>
      <c r="AD72" s="228"/>
    </row>
    <row r="73" spans="1:30" s="230" customFormat="1" ht="14.4" customHeight="1">
      <c r="A73" s="228"/>
      <c r="B73" s="166"/>
      <c r="C73" s="165"/>
      <c r="D73" s="165"/>
      <c r="E73" s="424" t="str">
        <f>E7</f>
        <v>Komunikace pro pěší podél místnich komunikací - Obec Hřibojedy</v>
      </c>
      <c r="F73" s="425"/>
      <c r="G73" s="425"/>
      <c r="H73" s="425"/>
      <c r="I73" s="165"/>
      <c r="J73" s="165"/>
      <c r="K73" s="229"/>
      <c r="R73" s="228"/>
      <c r="S73" s="228"/>
      <c r="T73" s="228"/>
      <c r="U73" s="228"/>
      <c r="V73" s="228"/>
      <c r="W73" s="228"/>
      <c r="X73" s="228"/>
      <c r="Y73" s="228"/>
      <c r="Z73" s="228"/>
      <c r="AA73" s="228"/>
      <c r="AB73" s="228"/>
      <c r="AC73" s="228"/>
      <c r="AD73" s="228"/>
    </row>
    <row r="74" spans="1:30" s="230" customFormat="1" ht="12" customHeight="1">
      <c r="A74" s="228"/>
      <c r="B74" s="166"/>
      <c r="C74" s="164" t="s">
        <v>84</v>
      </c>
      <c r="D74" s="165"/>
      <c r="E74" s="165"/>
      <c r="F74" s="165"/>
      <c r="G74" s="165"/>
      <c r="H74" s="165"/>
      <c r="I74" s="165"/>
      <c r="J74" s="165"/>
      <c r="K74" s="229"/>
      <c r="R74" s="228"/>
      <c r="S74" s="228"/>
      <c r="T74" s="228"/>
      <c r="U74" s="228"/>
      <c r="V74" s="228"/>
      <c r="W74" s="228"/>
      <c r="X74" s="228"/>
      <c r="Y74" s="228"/>
      <c r="Z74" s="228"/>
      <c r="AA74" s="228"/>
      <c r="AB74" s="228"/>
      <c r="AC74" s="228"/>
      <c r="AD74" s="228"/>
    </row>
    <row r="75" spans="1:30" s="230" customFormat="1" ht="14.4" customHeight="1">
      <c r="A75" s="228"/>
      <c r="B75" s="166"/>
      <c r="C75" s="165"/>
      <c r="D75" s="165"/>
      <c r="E75" s="422" t="str">
        <f>E9</f>
        <v>Bourací práce na komunikaci pro pěší</v>
      </c>
      <c r="F75" s="423"/>
      <c r="G75" s="423"/>
      <c r="H75" s="423"/>
      <c r="I75" s="165"/>
      <c r="J75" s="165"/>
      <c r="K75" s="229"/>
      <c r="R75" s="228"/>
      <c r="S75" s="228"/>
      <c r="T75" s="228"/>
      <c r="U75" s="228"/>
      <c r="V75" s="228"/>
      <c r="W75" s="228"/>
      <c r="X75" s="228"/>
      <c r="Y75" s="228"/>
      <c r="Z75" s="228"/>
      <c r="AA75" s="228"/>
      <c r="AB75" s="228"/>
      <c r="AC75" s="228"/>
      <c r="AD75" s="228"/>
    </row>
    <row r="76" spans="1:30" s="230" customFormat="1" ht="7" customHeight="1" thickBot="1">
      <c r="A76" s="228"/>
      <c r="B76" s="166"/>
      <c r="C76" s="165"/>
      <c r="D76" s="165"/>
      <c r="E76" s="165"/>
      <c r="F76" s="165"/>
      <c r="G76" s="165"/>
      <c r="H76" s="165"/>
      <c r="I76" s="165"/>
      <c r="J76" s="165"/>
      <c r="K76" s="229"/>
      <c r="R76" s="228"/>
      <c r="S76" s="228"/>
      <c r="T76" s="228"/>
      <c r="U76" s="228"/>
      <c r="V76" s="228"/>
      <c r="W76" s="228"/>
      <c r="X76" s="228"/>
      <c r="Y76" s="228"/>
      <c r="Z76" s="228"/>
      <c r="AA76" s="228"/>
      <c r="AB76" s="228"/>
      <c r="AC76" s="228"/>
      <c r="AD76" s="228"/>
    </row>
    <row r="77" spans="1:30" s="230" customFormat="1" ht="12" customHeight="1" thickBot="1">
      <c r="A77" s="228"/>
      <c r="B77" s="166"/>
      <c r="C77" s="164" t="s">
        <v>17</v>
      </c>
      <c r="D77" s="165"/>
      <c r="E77" s="165"/>
      <c r="F77" s="167" t="str">
        <f>F12</f>
        <v>Hřibojedy</v>
      </c>
      <c r="G77" s="165"/>
      <c r="H77" s="165"/>
      <c r="I77" s="167" t="s">
        <v>19</v>
      </c>
      <c r="J77" s="231" t="str">
        <f>IF(J12="","",J12)</f>
        <v>Vyplň údaj</v>
      </c>
      <c r="K77" s="232"/>
      <c r="R77" s="228"/>
      <c r="S77" s="228"/>
      <c r="T77" s="228"/>
      <c r="U77" s="228"/>
      <c r="V77" s="228"/>
      <c r="W77" s="228"/>
      <c r="X77" s="228"/>
      <c r="Y77" s="228"/>
      <c r="Z77" s="228"/>
      <c r="AA77" s="228"/>
      <c r="AB77" s="228"/>
      <c r="AC77" s="228"/>
      <c r="AD77" s="228"/>
    </row>
    <row r="78" spans="1:30" s="230" customFormat="1" ht="7" customHeight="1">
      <c r="A78" s="228"/>
      <c r="B78" s="166"/>
      <c r="C78" s="165"/>
      <c r="D78" s="165"/>
      <c r="E78" s="165"/>
      <c r="F78" s="165"/>
      <c r="G78" s="165"/>
      <c r="H78" s="165"/>
      <c r="I78" s="165"/>
      <c r="J78" s="165"/>
      <c r="K78" s="229"/>
      <c r="R78" s="228"/>
      <c r="S78" s="228"/>
      <c r="T78" s="228"/>
      <c r="U78" s="228"/>
      <c r="V78" s="228"/>
      <c r="W78" s="228"/>
      <c r="X78" s="228"/>
      <c r="Y78" s="228"/>
      <c r="Z78" s="228"/>
      <c r="AA78" s="228"/>
      <c r="AB78" s="228"/>
      <c r="AC78" s="228"/>
      <c r="AD78" s="228"/>
    </row>
    <row r="79" spans="1:30" s="230" customFormat="1" ht="26.4" customHeight="1">
      <c r="A79" s="228"/>
      <c r="B79" s="166"/>
      <c r="C79" s="164" t="s">
        <v>20</v>
      </c>
      <c r="D79" s="165"/>
      <c r="E79" s="165"/>
      <c r="F79" s="167" t="str">
        <f>E15</f>
        <v>Obec Hřibojedy 60</v>
      </c>
      <c r="G79" s="165"/>
      <c r="H79" s="165"/>
      <c r="I79" s="164" t="s">
        <v>25</v>
      </c>
      <c r="J79" s="190" t="str">
        <f>E21</f>
        <v>Ingplan s.r.o., Velká Jesenice</v>
      </c>
      <c r="K79" s="229"/>
      <c r="R79" s="228"/>
      <c r="S79" s="228"/>
      <c r="T79" s="228"/>
      <c r="U79" s="228"/>
      <c r="V79" s="228"/>
      <c r="W79" s="228"/>
      <c r="X79" s="228"/>
      <c r="Y79" s="228"/>
      <c r="Z79" s="228"/>
      <c r="AA79" s="228"/>
      <c r="AB79" s="228"/>
      <c r="AC79" s="228"/>
      <c r="AD79" s="228"/>
    </row>
    <row r="80" spans="1:30" s="230" customFormat="1" ht="15.65" customHeight="1" thickBot="1">
      <c r="A80" s="228"/>
      <c r="B80" s="166"/>
      <c r="C80" s="167" t="s">
        <v>548</v>
      </c>
      <c r="D80" s="165"/>
      <c r="E80" s="165"/>
      <c r="F80" s="167"/>
      <c r="G80" s="165"/>
      <c r="H80" s="165"/>
      <c r="I80" s="164" t="s">
        <v>28</v>
      </c>
      <c r="J80" s="190" t="str">
        <f>E24</f>
        <v>Janičatová</v>
      </c>
      <c r="K80" s="229"/>
      <c r="R80" s="228"/>
      <c r="S80" s="228"/>
      <c r="T80" s="228"/>
      <c r="U80" s="228"/>
      <c r="V80" s="228"/>
      <c r="W80" s="228"/>
      <c r="X80" s="228"/>
      <c r="Y80" s="228"/>
      <c r="Z80" s="228"/>
      <c r="AA80" s="228"/>
      <c r="AB80" s="228"/>
      <c r="AC80" s="228"/>
      <c r="AD80" s="228"/>
    </row>
    <row r="81" spans="1:64" s="230" customFormat="1" ht="15.5" customHeight="1" thickBot="1">
      <c r="A81" s="228"/>
      <c r="B81" s="166"/>
      <c r="C81" s="165"/>
      <c r="D81" s="165"/>
      <c r="E81" s="165"/>
      <c r="F81" s="420" t="str">
        <f>E18</f>
        <v>Vyplň údaj</v>
      </c>
      <c r="G81" s="421"/>
      <c r="H81" s="165"/>
      <c r="I81" s="165"/>
      <c r="J81" s="165"/>
      <c r="K81" s="229"/>
      <c r="R81" s="228"/>
      <c r="S81" s="228"/>
      <c r="T81" s="228"/>
      <c r="U81" s="228"/>
      <c r="V81" s="228"/>
      <c r="W81" s="228"/>
      <c r="X81" s="228"/>
      <c r="Y81" s="228"/>
      <c r="Z81" s="228"/>
      <c r="AA81" s="228"/>
      <c r="AB81" s="228"/>
      <c r="AC81" s="228"/>
      <c r="AD81" s="228"/>
    </row>
    <row r="82" spans="1:64" s="247" customFormat="1" ht="29.25" customHeight="1">
      <c r="A82" s="242"/>
      <c r="B82" s="205"/>
      <c r="C82" s="206" t="s">
        <v>94</v>
      </c>
      <c r="D82" s="207" t="s">
        <v>52</v>
      </c>
      <c r="E82" s="207" t="s">
        <v>48</v>
      </c>
      <c r="F82" s="208" t="s">
        <v>49</v>
      </c>
      <c r="G82" s="208" t="s">
        <v>95</v>
      </c>
      <c r="H82" s="207" t="s">
        <v>96</v>
      </c>
      <c r="I82" s="207" t="s">
        <v>97</v>
      </c>
      <c r="J82" s="207" t="s">
        <v>87</v>
      </c>
      <c r="K82" s="243"/>
      <c r="L82" s="244" t="s">
        <v>3</v>
      </c>
      <c r="M82" s="245" t="s">
        <v>37</v>
      </c>
      <c r="N82" s="245" t="s">
        <v>99</v>
      </c>
      <c r="O82" s="245" t="s">
        <v>100</v>
      </c>
      <c r="P82" s="245" t="s">
        <v>101</v>
      </c>
      <c r="Q82" s="245" t="s">
        <v>102</v>
      </c>
      <c r="R82" s="245" t="s">
        <v>103</v>
      </c>
      <c r="S82" s="246" t="s">
        <v>104</v>
      </c>
      <c r="T82" s="242"/>
      <c r="U82" s="242"/>
      <c r="V82" s="242"/>
      <c r="W82" s="242"/>
      <c r="X82" s="242"/>
      <c r="Y82" s="242"/>
      <c r="Z82" s="242"/>
      <c r="AA82" s="242"/>
      <c r="AB82" s="242"/>
      <c r="AC82" s="242"/>
      <c r="AD82" s="242"/>
    </row>
    <row r="83" spans="1:64" s="230" customFormat="1" ht="22.75" customHeight="1">
      <c r="A83" s="228"/>
      <c r="B83" s="166"/>
      <c r="C83" s="209" t="s">
        <v>105</v>
      </c>
      <c r="D83" s="165"/>
      <c r="E83" s="165"/>
      <c r="F83" s="165"/>
      <c r="G83" s="165"/>
      <c r="H83" s="165"/>
      <c r="I83" s="165"/>
      <c r="J83" s="210">
        <f>BJ83</f>
        <v>0</v>
      </c>
      <c r="K83" s="75"/>
      <c r="L83" s="248"/>
      <c r="M83" s="249"/>
      <c r="N83" s="237"/>
      <c r="O83" s="250">
        <f>O84</f>
        <v>1407.8651399999999</v>
      </c>
      <c r="P83" s="237"/>
      <c r="Q83" s="250">
        <f>Q84</f>
        <v>0</v>
      </c>
      <c r="R83" s="237"/>
      <c r="S83" s="251">
        <f>S84</f>
        <v>871.46437500000002</v>
      </c>
      <c r="T83" s="228"/>
      <c r="U83" s="228"/>
      <c r="V83" s="228"/>
      <c r="W83" s="228"/>
      <c r="X83" s="228"/>
      <c r="Y83" s="228"/>
      <c r="Z83" s="228"/>
      <c r="AA83" s="228"/>
      <c r="AB83" s="228"/>
      <c r="AC83" s="228"/>
      <c r="AD83" s="228"/>
      <c r="AS83" s="225" t="s">
        <v>66</v>
      </c>
      <c r="AT83" s="225" t="s">
        <v>88</v>
      </c>
      <c r="BJ83" s="252">
        <f>BJ84</f>
        <v>0</v>
      </c>
    </row>
    <row r="84" spans="1:64" s="253" customFormat="1" ht="25.9" customHeight="1">
      <c r="B84" s="212"/>
      <c r="C84" s="211"/>
      <c r="D84" s="213" t="s">
        <v>66</v>
      </c>
      <c r="E84" s="214" t="s">
        <v>106</v>
      </c>
      <c r="F84" s="214" t="s">
        <v>107</v>
      </c>
      <c r="G84" s="211"/>
      <c r="H84" s="211"/>
      <c r="I84" s="211"/>
      <c r="J84" s="215">
        <f>BJ84</f>
        <v>0</v>
      </c>
      <c r="K84" s="254"/>
      <c r="L84" s="256"/>
      <c r="M84" s="257"/>
      <c r="N84" s="257"/>
      <c r="O84" s="258">
        <f>O85+O101+O105</f>
        <v>1407.8651399999999</v>
      </c>
      <c r="P84" s="257"/>
      <c r="Q84" s="258">
        <f>Q85+Q101+Q105</f>
        <v>0</v>
      </c>
      <c r="R84" s="257"/>
      <c r="S84" s="259">
        <f>S85+S101+S105</f>
        <v>871.46437500000002</v>
      </c>
      <c r="AQ84" s="255" t="s">
        <v>74</v>
      </c>
      <c r="AS84" s="260" t="s">
        <v>66</v>
      </c>
      <c r="AT84" s="260" t="s">
        <v>67</v>
      </c>
      <c r="AX84" s="255" t="s">
        <v>108</v>
      </c>
      <c r="BJ84" s="261">
        <f>BJ85+BJ101+BJ105</f>
        <v>0</v>
      </c>
    </row>
    <row r="85" spans="1:64" s="253" customFormat="1" ht="22.75" customHeight="1">
      <c r="B85" s="212"/>
      <c r="C85" s="211"/>
      <c r="D85" s="213" t="s">
        <v>66</v>
      </c>
      <c r="E85" s="216" t="s">
        <v>74</v>
      </c>
      <c r="F85" s="216" t="s">
        <v>109</v>
      </c>
      <c r="G85" s="211"/>
      <c r="H85" s="211"/>
      <c r="I85" s="211"/>
      <c r="J85" s="217">
        <f>BJ85</f>
        <v>0</v>
      </c>
      <c r="K85" s="254"/>
      <c r="L85" s="256"/>
      <c r="M85" s="257"/>
      <c r="N85" s="257"/>
      <c r="O85" s="258">
        <f>SUM(O86:O100)</f>
        <v>561.13724999999999</v>
      </c>
      <c r="P85" s="257"/>
      <c r="Q85" s="258">
        <f>SUM(Q86:Q100)</f>
        <v>0</v>
      </c>
      <c r="R85" s="257"/>
      <c r="S85" s="259">
        <f>SUM(S86:S100)</f>
        <v>871.46437500000002</v>
      </c>
      <c r="AQ85" s="255" t="s">
        <v>74</v>
      </c>
      <c r="AS85" s="260" t="s">
        <v>66</v>
      </c>
      <c r="AT85" s="260" t="s">
        <v>74</v>
      </c>
      <c r="AX85" s="255" t="s">
        <v>108</v>
      </c>
      <c r="BJ85" s="261">
        <f>SUM(BJ86:BJ100)</f>
        <v>0</v>
      </c>
    </row>
    <row r="86" spans="1:64" s="230" customFormat="1" ht="57.65" customHeight="1">
      <c r="A86" s="228"/>
      <c r="B86" s="166"/>
      <c r="C86" s="218" t="s">
        <v>74</v>
      </c>
      <c r="D86" s="218" t="s">
        <v>110</v>
      </c>
      <c r="E86" s="219" t="s">
        <v>111</v>
      </c>
      <c r="F86" s="220" t="s">
        <v>112</v>
      </c>
      <c r="G86" s="221" t="s">
        <v>113</v>
      </c>
      <c r="H86" s="222">
        <v>1002</v>
      </c>
      <c r="I86" s="158"/>
      <c r="J86" s="223">
        <f>ROUND(I86*H86,2)</f>
        <v>0</v>
      </c>
      <c r="K86" s="75"/>
      <c r="L86" s="262" t="s">
        <v>3</v>
      </c>
      <c r="M86" s="263" t="s">
        <v>38</v>
      </c>
      <c r="N86" s="264">
        <v>0.20799999999999999</v>
      </c>
      <c r="O86" s="264">
        <f>N86*H86</f>
        <v>208.416</v>
      </c>
      <c r="P86" s="264">
        <v>0</v>
      </c>
      <c r="Q86" s="264">
        <f>P86*H86</f>
        <v>0</v>
      </c>
      <c r="R86" s="264">
        <v>0.255</v>
      </c>
      <c r="S86" s="265">
        <f>R86*H86</f>
        <v>255.51</v>
      </c>
      <c r="T86" s="228"/>
      <c r="U86" s="228"/>
      <c r="V86" s="228"/>
      <c r="W86" s="228"/>
      <c r="X86" s="228"/>
      <c r="Y86" s="228"/>
      <c r="Z86" s="228"/>
      <c r="AA86" s="228"/>
      <c r="AB86" s="228"/>
      <c r="AC86" s="228"/>
      <c r="AD86" s="228"/>
      <c r="AQ86" s="266" t="s">
        <v>114</v>
      </c>
      <c r="AS86" s="266" t="s">
        <v>110</v>
      </c>
      <c r="AT86" s="266" t="s">
        <v>76</v>
      </c>
      <c r="AX86" s="225" t="s">
        <v>108</v>
      </c>
      <c r="BD86" s="267">
        <f>IF(M86="základní",J86,0)</f>
        <v>0</v>
      </c>
      <c r="BE86" s="267">
        <f>IF(M86="snížená",J86,0)</f>
        <v>0</v>
      </c>
      <c r="BF86" s="267">
        <f>IF(M86="zákl. přenesená",J86,0)</f>
        <v>0</v>
      </c>
      <c r="BG86" s="267">
        <f>IF(M86="sníž. přenesená",J86,0)</f>
        <v>0</v>
      </c>
      <c r="BH86" s="267">
        <f>IF(M86="nulová",J86,0)</f>
        <v>0</v>
      </c>
      <c r="BI86" s="225" t="s">
        <v>74</v>
      </c>
      <c r="BJ86" s="267">
        <f>ROUND(I86*H86,2)</f>
        <v>0</v>
      </c>
      <c r="BK86" s="225" t="s">
        <v>114</v>
      </c>
      <c r="BL86" s="266" t="s">
        <v>115</v>
      </c>
    </row>
    <row r="87" spans="1:64" s="230" customFormat="1" ht="162">
      <c r="A87" s="228"/>
      <c r="B87" s="166"/>
      <c r="C87" s="165"/>
      <c r="D87" s="368" t="s">
        <v>116</v>
      </c>
      <c r="E87" s="165"/>
      <c r="F87" s="369" t="s">
        <v>117</v>
      </c>
      <c r="G87" s="165"/>
      <c r="H87" s="165"/>
      <c r="I87" s="165"/>
      <c r="J87" s="165"/>
      <c r="K87" s="75"/>
      <c r="L87" s="361"/>
      <c r="M87" s="280"/>
      <c r="N87" s="281"/>
      <c r="O87" s="281"/>
      <c r="P87" s="281"/>
      <c r="Q87" s="281"/>
      <c r="R87" s="281"/>
      <c r="S87" s="282"/>
      <c r="T87" s="228"/>
      <c r="U87" s="228"/>
      <c r="V87" s="228"/>
      <c r="W87" s="228"/>
      <c r="X87" s="228"/>
      <c r="Y87" s="228"/>
      <c r="Z87" s="228"/>
      <c r="AA87" s="228"/>
      <c r="AB87" s="228"/>
      <c r="AC87" s="228"/>
      <c r="AD87" s="228"/>
      <c r="AS87" s="225" t="s">
        <v>116</v>
      </c>
      <c r="AT87" s="225" t="s">
        <v>76</v>
      </c>
    </row>
    <row r="88" spans="1:64" s="283" customFormat="1">
      <c r="B88" s="342"/>
      <c r="C88" s="370"/>
      <c r="D88" s="368" t="s">
        <v>118</v>
      </c>
      <c r="E88" s="371" t="s">
        <v>3</v>
      </c>
      <c r="F88" s="372" t="s">
        <v>119</v>
      </c>
      <c r="G88" s="370"/>
      <c r="H88" s="373">
        <v>1002</v>
      </c>
      <c r="I88" s="370"/>
      <c r="J88" s="370"/>
      <c r="K88" s="284"/>
      <c r="L88" s="362"/>
      <c r="M88" s="286"/>
      <c r="N88" s="286"/>
      <c r="O88" s="286"/>
      <c r="P88" s="286"/>
      <c r="Q88" s="286"/>
      <c r="R88" s="286"/>
      <c r="S88" s="287"/>
      <c r="AS88" s="288" t="s">
        <v>118</v>
      </c>
      <c r="AT88" s="288" t="s">
        <v>76</v>
      </c>
      <c r="AU88" s="283" t="s">
        <v>76</v>
      </c>
      <c r="AV88" s="283" t="s">
        <v>27</v>
      </c>
      <c r="AW88" s="283" t="s">
        <v>74</v>
      </c>
      <c r="AX88" s="288" t="s">
        <v>108</v>
      </c>
    </row>
    <row r="89" spans="1:64" s="230" customFormat="1" ht="45" customHeight="1">
      <c r="A89" s="228"/>
      <c r="B89" s="166"/>
      <c r="C89" s="218" t="s">
        <v>76</v>
      </c>
      <c r="D89" s="218" t="s">
        <v>110</v>
      </c>
      <c r="E89" s="219" t="s">
        <v>120</v>
      </c>
      <c r="F89" s="220" t="s">
        <v>121</v>
      </c>
      <c r="G89" s="221" t="s">
        <v>113</v>
      </c>
      <c r="H89" s="222">
        <v>20.475000000000001</v>
      </c>
      <c r="I89" s="158"/>
      <c r="J89" s="223">
        <f>ROUND(I89*H89,2)</f>
        <v>0</v>
      </c>
      <c r="K89" s="75"/>
      <c r="L89" s="262" t="s">
        <v>3</v>
      </c>
      <c r="M89" s="263" t="s">
        <v>38</v>
      </c>
      <c r="N89" s="264">
        <v>1.35</v>
      </c>
      <c r="O89" s="264">
        <f>N89*H89</f>
        <v>27.641250000000003</v>
      </c>
      <c r="P89" s="264">
        <v>0</v>
      </c>
      <c r="Q89" s="264">
        <f>P89*H89</f>
        <v>0</v>
      </c>
      <c r="R89" s="264">
        <v>0.32500000000000001</v>
      </c>
      <c r="S89" s="265">
        <f>R89*H89</f>
        <v>6.6543750000000008</v>
      </c>
      <c r="T89" s="228"/>
      <c r="U89" s="228"/>
      <c r="V89" s="228"/>
      <c r="W89" s="228"/>
      <c r="X89" s="228"/>
      <c r="Y89" s="228"/>
      <c r="Z89" s="228"/>
      <c r="AA89" s="228"/>
      <c r="AB89" s="228"/>
      <c r="AC89" s="228"/>
      <c r="AD89" s="228"/>
      <c r="AQ89" s="266" t="s">
        <v>114</v>
      </c>
      <c r="AS89" s="266" t="s">
        <v>110</v>
      </c>
      <c r="AT89" s="266" t="s">
        <v>76</v>
      </c>
      <c r="AX89" s="225" t="s">
        <v>108</v>
      </c>
      <c r="BD89" s="267">
        <f>IF(M89="základní",J89,0)</f>
        <v>0</v>
      </c>
      <c r="BE89" s="267">
        <f>IF(M89="snížená",J89,0)</f>
        <v>0</v>
      </c>
      <c r="BF89" s="267">
        <f>IF(M89="zákl. přenesená",J89,0)</f>
        <v>0</v>
      </c>
      <c r="BG89" s="267">
        <f>IF(M89="sníž. přenesená",J89,0)</f>
        <v>0</v>
      </c>
      <c r="BH89" s="267">
        <f>IF(M89="nulová",J89,0)</f>
        <v>0</v>
      </c>
      <c r="BI89" s="225" t="s">
        <v>74</v>
      </c>
      <c r="BJ89" s="267">
        <f>ROUND(I89*H89,2)</f>
        <v>0</v>
      </c>
      <c r="BK89" s="225" t="s">
        <v>114</v>
      </c>
      <c r="BL89" s="266" t="s">
        <v>122</v>
      </c>
    </row>
    <row r="90" spans="1:64" s="230" customFormat="1" ht="270">
      <c r="A90" s="228"/>
      <c r="B90" s="166"/>
      <c r="C90" s="165"/>
      <c r="D90" s="368" t="s">
        <v>116</v>
      </c>
      <c r="E90" s="165"/>
      <c r="F90" s="369" t="s">
        <v>123</v>
      </c>
      <c r="G90" s="165"/>
      <c r="H90" s="165"/>
      <c r="I90" s="165"/>
      <c r="J90" s="165"/>
      <c r="K90" s="75"/>
      <c r="L90" s="361"/>
      <c r="M90" s="280"/>
      <c r="N90" s="281"/>
      <c r="O90" s="281"/>
      <c r="P90" s="281"/>
      <c r="Q90" s="281"/>
      <c r="R90" s="281"/>
      <c r="S90" s="282"/>
      <c r="T90" s="228"/>
      <c r="U90" s="228"/>
      <c r="V90" s="228"/>
      <c r="W90" s="228"/>
      <c r="X90" s="228"/>
      <c r="Y90" s="228"/>
      <c r="Z90" s="228"/>
      <c r="AA90" s="228"/>
      <c r="AB90" s="228"/>
      <c r="AC90" s="228"/>
      <c r="AD90" s="228"/>
      <c r="AS90" s="225" t="s">
        <v>116</v>
      </c>
      <c r="AT90" s="225" t="s">
        <v>76</v>
      </c>
    </row>
    <row r="91" spans="1:64" s="283" customFormat="1">
      <c r="B91" s="342"/>
      <c r="C91" s="370"/>
      <c r="D91" s="368" t="s">
        <v>118</v>
      </c>
      <c r="E91" s="371" t="s">
        <v>3</v>
      </c>
      <c r="F91" s="372" t="s">
        <v>124</v>
      </c>
      <c r="G91" s="370"/>
      <c r="H91" s="373">
        <v>20.475000000000001</v>
      </c>
      <c r="I91" s="370"/>
      <c r="J91" s="370"/>
      <c r="K91" s="284"/>
      <c r="L91" s="362"/>
      <c r="M91" s="286"/>
      <c r="N91" s="286"/>
      <c r="O91" s="286"/>
      <c r="P91" s="286"/>
      <c r="Q91" s="286"/>
      <c r="R91" s="286"/>
      <c r="S91" s="287"/>
      <c r="AS91" s="288" t="s">
        <v>118</v>
      </c>
      <c r="AT91" s="288" t="s">
        <v>76</v>
      </c>
      <c r="AU91" s="283" t="s">
        <v>76</v>
      </c>
      <c r="AV91" s="283" t="s">
        <v>27</v>
      </c>
      <c r="AW91" s="283" t="s">
        <v>74</v>
      </c>
      <c r="AX91" s="288" t="s">
        <v>108</v>
      </c>
    </row>
    <row r="92" spans="1:64" s="230" customFormat="1" ht="57.65" customHeight="1">
      <c r="A92" s="228"/>
      <c r="B92" s="166"/>
      <c r="C92" s="218" t="s">
        <v>125</v>
      </c>
      <c r="D92" s="218" t="s">
        <v>110</v>
      </c>
      <c r="E92" s="219" t="s">
        <v>126</v>
      </c>
      <c r="F92" s="220" t="s">
        <v>127</v>
      </c>
      <c r="G92" s="221" t="s">
        <v>113</v>
      </c>
      <c r="H92" s="222">
        <v>1116</v>
      </c>
      <c r="I92" s="158"/>
      <c r="J92" s="223">
        <f>ROUND(I92*H92,2)</f>
        <v>0</v>
      </c>
      <c r="K92" s="75"/>
      <c r="L92" s="262" t="s">
        <v>3</v>
      </c>
      <c r="M92" s="263" t="s">
        <v>38</v>
      </c>
      <c r="N92" s="264">
        <v>0.11600000000000001</v>
      </c>
      <c r="O92" s="264">
        <f>N92*H92</f>
        <v>129.45600000000002</v>
      </c>
      <c r="P92" s="264">
        <v>0</v>
      </c>
      <c r="Q92" s="264">
        <f>P92*H92</f>
        <v>0</v>
      </c>
      <c r="R92" s="264">
        <v>0.28999999999999998</v>
      </c>
      <c r="S92" s="265">
        <f>R92*H92</f>
        <v>323.64</v>
      </c>
      <c r="T92" s="228"/>
      <c r="U92" s="228"/>
      <c r="V92" s="228"/>
      <c r="W92" s="228"/>
      <c r="X92" s="228"/>
      <c r="Y92" s="228"/>
      <c r="Z92" s="228"/>
      <c r="AA92" s="228"/>
      <c r="AB92" s="228"/>
      <c r="AC92" s="228"/>
      <c r="AD92" s="228"/>
      <c r="AQ92" s="266" t="s">
        <v>114</v>
      </c>
      <c r="AS92" s="266" t="s">
        <v>110</v>
      </c>
      <c r="AT92" s="266" t="s">
        <v>76</v>
      </c>
      <c r="AX92" s="225" t="s">
        <v>108</v>
      </c>
      <c r="BD92" s="267">
        <f>IF(M92="základní",J92,0)</f>
        <v>0</v>
      </c>
      <c r="BE92" s="267">
        <f>IF(M92="snížená",J92,0)</f>
        <v>0</v>
      </c>
      <c r="BF92" s="267">
        <f>IF(M92="zákl. přenesená",J92,0)</f>
        <v>0</v>
      </c>
      <c r="BG92" s="267">
        <f>IF(M92="sníž. přenesená",J92,0)</f>
        <v>0</v>
      </c>
      <c r="BH92" s="267">
        <f>IF(M92="nulová",J92,0)</f>
        <v>0</v>
      </c>
      <c r="BI92" s="225" t="s">
        <v>74</v>
      </c>
      <c r="BJ92" s="267">
        <f>ROUND(I92*H92,2)</f>
        <v>0</v>
      </c>
      <c r="BK92" s="225" t="s">
        <v>114</v>
      </c>
      <c r="BL92" s="266" t="s">
        <v>128</v>
      </c>
    </row>
    <row r="93" spans="1:64" s="230" customFormat="1" ht="270">
      <c r="A93" s="228"/>
      <c r="B93" s="166"/>
      <c r="C93" s="165"/>
      <c r="D93" s="368" t="s">
        <v>116</v>
      </c>
      <c r="E93" s="165"/>
      <c r="F93" s="369" t="s">
        <v>123</v>
      </c>
      <c r="G93" s="165"/>
      <c r="H93" s="165"/>
      <c r="I93" s="165"/>
      <c r="J93" s="165"/>
      <c r="K93" s="75"/>
      <c r="L93" s="361"/>
      <c r="M93" s="280"/>
      <c r="N93" s="281"/>
      <c r="O93" s="281"/>
      <c r="P93" s="281"/>
      <c r="Q93" s="281"/>
      <c r="R93" s="281"/>
      <c r="S93" s="282"/>
      <c r="T93" s="228"/>
      <c r="U93" s="228"/>
      <c r="V93" s="228"/>
      <c r="W93" s="228"/>
      <c r="X93" s="228"/>
      <c r="Y93" s="228"/>
      <c r="Z93" s="228"/>
      <c r="AA93" s="228"/>
      <c r="AB93" s="228"/>
      <c r="AC93" s="228"/>
      <c r="AD93" s="228"/>
      <c r="AS93" s="225" t="s">
        <v>116</v>
      </c>
      <c r="AT93" s="225" t="s">
        <v>76</v>
      </c>
    </row>
    <row r="94" spans="1:64" s="283" customFormat="1">
      <c r="B94" s="342"/>
      <c r="C94" s="370"/>
      <c r="D94" s="368" t="s">
        <v>118</v>
      </c>
      <c r="E94" s="371" t="s">
        <v>3</v>
      </c>
      <c r="F94" s="372" t="s">
        <v>129</v>
      </c>
      <c r="G94" s="370"/>
      <c r="H94" s="373">
        <v>1116</v>
      </c>
      <c r="I94" s="370"/>
      <c r="J94" s="370"/>
      <c r="K94" s="284"/>
      <c r="L94" s="362"/>
      <c r="M94" s="286"/>
      <c r="N94" s="286"/>
      <c r="O94" s="286"/>
      <c r="P94" s="286"/>
      <c r="Q94" s="286"/>
      <c r="R94" s="286"/>
      <c r="S94" s="287"/>
      <c r="AS94" s="288" t="s">
        <v>118</v>
      </c>
      <c r="AT94" s="288" t="s">
        <v>76</v>
      </c>
      <c r="AU94" s="283" t="s">
        <v>76</v>
      </c>
      <c r="AV94" s="283" t="s">
        <v>27</v>
      </c>
      <c r="AW94" s="283" t="s">
        <v>74</v>
      </c>
      <c r="AX94" s="288" t="s">
        <v>108</v>
      </c>
    </row>
    <row r="95" spans="1:64" s="230" customFormat="1" ht="45" customHeight="1">
      <c r="A95" s="228"/>
      <c r="B95" s="166"/>
      <c r="C95" s="218" t="s">
        <v>114</v>
      </c>
      <c r="D95" s="218" t="s">
        <v>110</v>
      </c>
      <c r="E95" s="219" t="s">
        <v>130</v>
      </c>
      <c r="F95" s="220" t="s">
        <v>131</v>
      </c>
      <c r="G95" s="221" t="s">
        <v>113</v>
      </c>
      <c r="H95" s="222">
        <v>114</v>
      </c>
      <c r="I95" s="158"/>
      <c r="J95" s="223">
        <f>ROUND(I95*H95,2)</f>
        <v>0</v>
      </c>
      <c r="K95" s="75"/>
      <c r="L95" s="262" t="s">
        <v>3</v>
      </c>
      <c r="M95" s="263" t="s">
        <v>38</v>
      </c>
      <c r="N95" s="264">
        <v>0.246</v>
      </c>
      <c r="O95" s="264">
        <f>N95*H95</f>
        <v>28.044</v>
      </c>
      <c r="P95" s="264">
        <v>0</v>
      </c>
      <c r="Q95" s="264">
        <f>P95*H95</f>
        <v>0</v>
      </c>
      <c r="R95" s="264">
        <v>0.24</v>
      </c>
      <c r="S95" s="265">
        <f>R95*H95</f>
        <v>27.36</v>
      </c>
      <c r="T95" s="228"/>
      <c r="U95" s="228"/>
      <c r="V95" s="228"/>
      <c r="W95" s="228"/>
      <c r="X95" s="228"/>
      <c r="Y95" s="228"/>
      <c r="Z95" s="228"/>
      <c r="AA95" s="228"/>
      <c r="AB95" s="228"/>
      <c r="AC95" s="228"/>
      <c r="AD95" s="228"/>
      <c r="AQ95" s="266" t="s">
        <v>114</v>
      </c>
      <c r="AS95" s="266" t="s">
        <v>110</v>
      </c>
      <c r="AT95" s="266" t="s">
        <v>76</v>
      </c>
      <c r="AX95" s="225" t="s">
        <v>108</v>
      </c>
      <c r="BD95" s="267">
        <f>IF(M95="základní",J95,0)</f>
        <v>0</v>
      </c>
      <c r="BE95" s="267">
        <f>IF(M95="snížená",J95,0)</f>
        <v>0</v>
      </c>
      <c r="BF95" s="267">
        <f>IF(M95="zákl. přenesená",J95,0)</f>
        <v>0</v>
      </c>
      <c r="BG95" s="267">
        <f>IF(M95="sníž. přenesená",J95,0)</f>
        <v>0</v>
      </c>
      <c r="BH95" s="267">
        <f>IF(M95="nulová",J95,0)</f>
        <v>0</v>
      </c>
      <c r="BI95" s="225" t="s">
        <v>74</v>
      </c>
      <c r="BJ95" s="267">
        <f>ROUND(I95*H95,2)</f>
        <v>0</v>
      </c>
      <c r="BK95" s="225" t="s">
        <v>114</v>
      </c>
      <c r="BL95" s="266" t="s">
        <v>132</v>
      </c>
    </row>
    <row r="96" spans="1:64" s="230" customFormat="1" ht="270">
      <c r="A96" s="228"/>
      <c r="B96" s="166"/>
      <c r="C96" s="165"/>
      <c r="D96" s="368" t="s">
        <v>116</v>
      </c>
      <c r="E96" s="165"/>
      <c r="F96" s="369" t="s">
        <v>123</v>
      </c>
      <c r="G96" s="165"/>
      <c r="H96" s="165"/>
      <c r="I96" s="165"/>
      <c r="J96" s="165"/>
      <c r="K96" s="75"/>
      <c r="L96" s="361"/>
      <c r="M96" s="280"/>
      <c r="N96" s="281"/>
      <c r="O96" s="281"/>
      <c r="P96" s="281"/>
      <c r="Q96" s="281"/>
      <c r="R96" s="281"/>
      <c r="S96" s="282"/>
      <c r="T96" s="228"/>
      <c r="U96" s="228"/>
      <c r="V96" s="228"/>
      <c r="W96" s="228"/>
      <c r="X96" s="228"/>
      <c r="Y96" s="228"/>
      <c r="Z96" s="228"/>
      <c r="AA96" s="228"/>
      <c r="AB96" s="228"/>
      <c r="AC96" s="228"/>
      <c r="AD96" s="228"/>
      <c r="AS96" s="225" t="s">
        <v>116</v>
      </c>
      <c r="AT96" s="225" t="s">
        <v>76</v>
      </c>
    </row>
    <row r="97" spans="1:64" s="283" customFormat="1">
      <c r="B97" s="342"/>
      <c r="C97" s="370"/>
      <c r="D97" s="368" t="s">
        <v>118</v>
      </c>
      <c r="E97" s="371" t="s">
        <v>3</v>
      </c>
      <c r="F97" s="372" t="s">
        <v>133</v>
      </c>
      <c r="G97" s="370"/>
      <c r="H97" s="373">
        <v>114</v>
      </c>
      <c r="I97" s="370"/>
      <c r="J97" s="370"/>
      <c r="K97" s="284"/>
      <c r="L97" s="362"/>
      <c r="M97" s="286"/>
      <c r="N97" s="286"/>
      <c r="O97" s="286"/>
      <c r="P97" s="286"/>
      <c r="Q97" s="286"/>
      <c r="R97" s="286"/>
      <c r="S97" s="287"/>
      <c r="AS97" s="288" t="s">
        <v>118</v>
      </c>
      <c r="AT97" s="288" t="s">
        <v>76</v>
      </c>
      <c r="AU97" s="283" t="s">
        <v>76</v>
      </c>
      <c r="AV97" s="283" t="s">
        <v>27</v>
      </c>
      <c r="AW97" s="283" t="s">
        <v>74</v>
      </c>
      <c r="AX97" s="288" t="s">
        <v>108</v>
      </c>
    </row>
    <row r="98" spans="1:64" s="230" customFormat="1" ht="34.75" customHeight="1">
      <c r="A98" s="228"/>
      <c r="B98" s="166"/>
      <c r="C98" s="218" t="s">
        <v>134</v>
      </c>
      <c r="D98" s="218" t="s">
        <v>110</v>
      </c>
      <c r="E98" s="219" t="s">
        <v>135</v>
      </c>
      <c r="F98" s="220" t="s">
        <v>136</v>
      </c>
      <c r="G98" s="221" t="s">
        <v>137</v>
      </c>
      <c r="H98" s="222">
        <v>1260</v>
      </c>
      <c r="I98" s="158"/>
      <c r="J98" s="223">
        <f>ROUND(I98*H98,2)</f>
        <v>0</v>
      </c>
      <c r="K98" s="75"/>
      <c r="L98" s="262" t="s">
        <v>3</v>
      </c>
      <c r="M98" s="263" t="s">
        <v>38</v>
      </c>
      <c r="N98" s="264">
        <v>0.13300000000000001</v>
      </c>
      <c r="O98" s="264">
        <f>N98*H98</f>
        <v>167.58</v>
      </c>
      <c r="P98" s="264">
        <v>0</v>
      </c>
      <c r="Q98" s="264">
        <f>P98*H98</f>
        <v>0</v>
      </c>
      <c r="R98" s="264">
        <v>0.20499999999999999</v>
      </c>
      <c r="S98" s="265">
        <f>R98*H98</f>
        <v>258.3</v>
      </c>
      <c r="T98" s="228"/>
      <c r="U98" s="228"/>
      <c r="V98" s="228"/>
      <c r="W98" s="228"/>
      <c r="X98" s="228"/>
      <c r="Y98" s="228"/>
      <c r="Z98" s="228"/>
      <c r="AA98" s="228"/>
      <c r="AB98" s="228"/>
      <c r="AC98" s="228"/>
      <c r="AD98" s="228"/>
      <c r="AQ98" s="266" t="s">
        <v>114</v>
      </c>
      <c r="AS98" s="266" t="s">
        <v>110</v>
      </c>
      <c r="AT98" s="266" t="s">
        <v>76</v>
      </c>
      <c r="AX98" s="225" t="s">
        <v>108</v>
      </c>
      <c r="BD98" s="267">
        <f>IF(M98="základní",J98,0)</f>
        <v>0</v>
      </c>
      <c r="BE98" s="267">
        <f>IF(M98="snížená",J98,0)</f>
        <v>0</v>
      </c>
      <c r="BF98" s="267">
        <f>IF(M98="zákl. přenesená",J98,0)</f>
        <v>0</v>
      </c>
      <c r="BG98" s="267">
        <f>IF(M98="sníž. přenesená",J98,0)</f>
        <v>0</v>
      </c>
      <c r="BH98" s="267">
        <f>IF(M98="nulová",J98,0)</f>
        <v>0</v>
      </c>
      <c r="BI98" s="225" t="s">
        <v>74</v>
      </c>
      <c r="BJ98" s="267">
        <f>ROUND(I98*H98,2)</f>
        <v>0</v>
      </c>
      <c r="BK98" s="225" t="s">
        <v>114</v>
      </c>
      <c r="BL98" s="266" t="s">
        <v>138</v>
      </c>
    </row>
    <row r="99" spans="1:64" s="230" customFormat="1" ht="171">
      <c r="A99" s="228"/>
      <c r="B99" s="166"/>
      <c r="C99" s="165"/>
      <c r="D99" s="368" t="s">
        <v>116</v>
      </c>
      <c r="E99" s="165"/>
      <c r="F99" s="369" t="s">
        <v>139</v>
      </c>
      <c r="G99" s="165"/>
      <c r="H99" s="165"/>
      <c r="I99" s="165"/>
      <c r="J99" s="165"/>
      <c r="K99" s="75"/>
      <c r="L99" s="361"/>
      <c r="M99" s="280"/>
      <c r="N99" s="281"/>
      <c r="O99" s="281"/>
      <c r="P99" s="281"/>
      <c r="Q99" s="281"/>
      <c r="R99" s="281"/>
      <c r="S99" s="282"/>
      <c r="T99" s="228"/>
      <c r="U99" s="228"/>
      <c r="V99" s="228"/>
      <c r="W99" s="228"/>
      <c r="X99" s="228"/>
      <c r="Y99" s="228"/>
      <c r="Z99" s="228"/>
      <c r="AA99" s="228"/>
      <c r="AB99" s="228"/>
      <c r="AC99" s="228"/>
      <c r="AD99" s="228"/>
      <c r="AS99" s="225" t="s">
        <v>116</v>
      </c>
      <c r="AT99" s="225" t="s">
        <v>76</v>
      </c>
    </row>
    <row r="100" spans="1:64" s="283" customFormat="1">
      <c r="B100" s="342"/>
      <c r="C100" s="370"/>
      <c r="D100" s="368" t="s">
        <v>118</v>
      </c>
      <c r="E100" s="371" t="s">
        <v>3</v>
      </c>
      <c r="F100" s="372" t="s">
        <v>140</v>
      </c>
      <c r="G100" s="370"/>
      <c r="H100" s="373">
        <v>1260</v>
      </c>
      <c r="I100" s="370"/>
      <c r="J100" s="370"/>
      <c r="K100" s="284"/>
      <c r="L100" s="362"/>
      <c r="M100" s="286"/>
      <c r="N100" s="286"/>
      <c r="O100" s="286"/>
      <c r="P100" s="286"/>
      <c r="Q100" s="286"/>
      <c r="R100" s="286"/>
      <c r="S100" s="287"/>
      <c r="AS100" s="288" t="s">
        <v>118</v>
      </c>
      <c r="AT100" s="288" t="s">
        <v>76</v>
      </c>
      <c r="AU100" s="283" t="s">
        <v>76</v>
      </c>
      <c r="AV100" s="283" t="s">
        <v>27</v>
      </c>
      <c r="AW100" s="283" t="s">
        <v>74</v>
      </c>
      <c r="AX100" s="288" t="s">
        <v>108</v>
      </c>
    </row>
    <row r="101" spans="1:64" s="253" customFormat="1" ht="22.75" customHeight="1">
      <c r="B101" s="212"/>
      <c r="C101" s="211"/>
      <c r="D101" s="213" t="s">
        <v>66</v>
      </c>
      <c r="E101" s="216" t="s">
        <v>141</v>
      </c>
      <c r="F101" s="216" t="s">
        <v>142</v>
      </c>
      <c r="G101" s="211"/>
      <c r="H101" s="211"/>
      <c r="I101" s="211"/>
      <c r="J101" s="217">
        <f>BJ101</f>
        <v>0</v>
      </c>
      <c r="K101" s="254"/>
      <c r="L101" s="256"/>
      <c r="M101" s="257"/>
      <c r="N101" s="257"/>
      <c r="O101" s="258">
        <f>SUM(O102:O104)</f>
        <v>145.82400000000001</v>
      </c>
      <c r="P101" s="257"/>
      <c r="Q101" s="258">
        <f>SUM(Q102:Q104)</f>
        <v>0</v>
      </c>
      <c r="R101" s="257"/>
      <c r="S101" s="259">
        <f>SUM(S102:S104)</f>
        <v>0</v>
      </c>
      <c r="AQ101" s="255" t="s">
        <v>74</v>
      </c>
      <c r="AS101" s="260" t="s">
        <v>66</v>
      </c>
      <c r="AT101" s="260" t="s">
        <v>74</v>
      </c>
      <c r="AX101" s="255" t="s">
        <v>108</v>
      </c>
      <c r="BJ101" s="261">
        <f>SUM(BJ102:BJ104)</f>
        <v>0</v>
      </c>
    </row>
    <row r="102" spans="1:64" s="230" customFormat="1" ht="22.25" customHeight="1">
      <c r="A102" s="228"/>
      <c r="B102" s="166"/>
      <c r="C102" s="218" t="s">
        <v>143</v>
      </c>
      <c r="D102" s="218" t="s">
        <v>110</v>
      </c>
      <c r="E102" s="219" t="s">
        <v>144</v>
      </c>
      <c r="F102" s="220" t="s">
        <v>145</v>
      </c>
      <c r="G102" s="221" t="s">
        <v>137</v>
      </c>
      <c r="H102" s="222">
        <v>744</v>
      </c>
      <c r="I102" s="158"/>
      <c r="J102" s="223">
        <f>ROUND(I102*H102,2)</f>
        <v>0</v>
      </c>
      <c r="K102" s="75"/>
      <c r="L102" s="262" t="s">
        <v>3</v>
      </c>
      <c r="M102" s="263" t="s">
        <v>38</v>
      </c>
      <c r="N102" s="264">
        <v>0.19600000000000001</v>
      </c>
      <c r="O102" s="264">
        <f>N102*H102</f>
        <v>145.82400000000001</v>
      </c>
      <c r="P102" s="264">
        <v>0</v>
      </c>
      <c r="Q102" s="264">
        <f>P102*H102</f>
        <v>0</v>
      </c>
      <c r="R102" s="264">
        <v>0</v>
      </c>
      <c r="S102" s="265">
        <f>R102*H102</f>
        <v>0</v>
      </c>
      <c r="T102" s="228"/>
      <c r="U102" s="228"/>
      <c r="V102" s="228"/>
      <c r="W102" s="228"/>
      <c r="X102" s="228"/>
      <c r="Y102" s="228"/>
      <c r="Z102" s="228"/>
      <c r="AA102" s="228"/>
      <c r="AB102" s="228"/>
      <c r="AC102" s="228"/>
      <c r="AD102" s="228"/>
      <c r="AQ102" s="266" t="s">
        <v>114</v>
      </c>
      <c r="AS102" s="266" t="s">
        <v>110</v>
      </c>
      <c r="AT102" s="266" t="s">
        <v>76</v>
      </c>
      <c r="AX102" s="225" t="s">
        <v>108</v>
      </c>
      <c r="BD102" s="267">
        <f>IF(M102="základní",J102,0)</f>
        <v>0</v>
      </c>
      <c r="BE102" s="267">
        <f>IF(M102="snížená",J102,0)</f>
        <v>0</v>
      </c>
      <c r="BF102" s="267">
        <f>IF(M102="zákl. přenesená",J102,0)</f>
        <v>0</v>
      </c>
      <c r="BG102" s="267">
        <f>IF(M102="sníž. přenesená",J102,0)</f>
        <v>0</v>
      </c>
      <c r="BH102" s="267">
        <f>IF(M102="nulová",J102,0)</f>
        <v>0</v>
      </c>
      <c r="BI102" s="225" t="s">
        <v>74</v>
      </c>
      <c r="BJ102" s="267">
        <f>ROUND(I102*H102,2)</f>
        <v>0</v>
      </c>
      <c r="BK102" s="225" t="s">
        <v>114</v>
      </c>
      <c r="BL102" s="266" t="s">
        <v>146</v>
      </c>
    </row>
    <row r="103" spans="1:64" s="230" customFormat="1" ht="27">
      <c r="A103" s="228"/>
      <c r="B103" s="166"/>
      <c r="C103" s="165"/>
      <c r="D103" s="368" t="s">
        <v>116</v>
      </c>
      <c r="E103" s="165"/>
      <c r="F103" s="369" t="s">
        <v>147</v>
      </c>
      <c r="G103" s="165"/>
      <c r="H103" s="165"/>
      <c r="I103" s="165"/>
      <c r="J103" s="165"/>
      <c r="K103" s="75"/>
      <c r="L103" s="361"/>
      <c r="M103" s="280"/>
      <c r="N103" s="281"/>
      <c r="O103" s="281"/>
      <c r="P103" s="281"/>
      <c r="Q103" s="281"/>
      <c r="R103" s="281"/>
      <c r="S103" s="282"/>
      <c r="T103" s="228"/>
      <c r="U103" s="228"/>
      <c r="V103" s="228"/>
      <c r="W103" s="228"/>
      <c r="X103" s="228"/>
      <c r="Y103" s="228"/>
      <c r="Z103" s="228"/>
      <c r="AA103" s="228"/>
      <c r="AB103" s="228"/>
      <c r="AC103" s="228"/>
      <c r="AD103" s="228"/>
      <c r="AS103" s="225" t="s">
        <v>116</v>
      </c>
      <c r="AT103" s="225" t="s">
        <v>76</v>
      </c>
    </row>
    <row r="104" spans="1:64" s="283" customFormat="1">
      <c r="B104" s="342"/>
      <c r="C104" s="370"/>
      <c r="D104" s="368" t="s">
        <v>118</v>
      </c>
      <c r="E104" s="371" t="s">
        <v>3</v>
      </c>
      <c r="F104" s="372" t="s">
        <v>148</v>
      </c>
      <c r="G104" s="370"/>
      <c r="H104" s="373">
        <v>744</v>
      </c>
      <c r="I104" s="370"/>
      <c r="J104" s="370"/>
      <c r="K104" s="284"/>
      <c r="L104" s="362"/>
      <c r="M104" s="286"/>
      <c r="N104" s="286"/>
      <c r="O104" s="286"/>
      <c r="P104" s="286"/>
      <c r="Q104" s="286"/>
      <c r="R104" s="286"/>
      <c r="S104" s="287"/>
      <c r="AS104" s="288" t="s">
        <v>118</v>
      </c>
      <c r="AT104" s="288" t="s">
        <v>76</v>
      </c>
      <c r="AU104" s="283" t="s">
        <v>76</v>
      </c>
      <c r="AV104" s="283" t="s">
        <v>27</v>
      </c>
      <c r="AW104" s="283" t="s">
        <v>74</v>
      </c>
      <c r="AX104" s="288" t="s">
        <v>108</v>
      </c>
    </row>
    <row r="105" spans="1:64" s="253" customFormat="1" ht="22.75" customHeight="1">
      <c r="B105" s="212"/>
      <c r="C105" s="211"/>
      <c r="D105" s="213" t="s">
        <v>66</v>
      </c>
      <c r="E105" s="216" t="s">
        <v>149</v>
      </c>
      <c r="F105" s="216" t="s">
        <v>150</v>
      </c>
      <c r="G105" s="211"/>
      <c r="H105" s="211"/>
      <c r="I105" s="211"/>
      <c r="J105" s="217">
        <f>BJ105</f>
        <v>0</v>
      </c>
      <c r="K105" s="254"/>
      <c r="L105" s="256"/>
      <c r="M105" s="257"/>
      <c r="N105" s="257"/>
      <c r="O105" s="258">
        <f>SUM(O106:O133)</f>
        <v>700.90388999999982</v>
      </c>
      <c r="P105" s="257"/>
      <c r="Q105" s="258">
        <f>SUM(Q106:Q133)</f>
        <v>0</v>
      </c>
      <c r="R105" s="257"/>
      <c r="S105" s="259">
        <f>SUM(S106:S133)</f>
        <v>0</v>
      </c>
      <c r="AQ105" s="255" t="s">
        <v>74</v>
      </c>
      <c r="AS105" s="260" t="s">
        <v>66</v>
      </c>
      <c r="AT105" s="260" t="s">
        <v>74</v>
      </c>
      <c r="AX105" s="255" t="s">
        <v>108</v>
      </c>
      <c r="BJ105" s="261">
        <f>SUM(BJ106:BJ133)</f>
        <v>0</v>
      </c>
    </row>
    <row r="106" spans="1:64" s="230" customFormat="1" ht="34.75" customHeight="1">
      <c r="A106" s="228"/>
      <c r="B106" s="166"/>
      <c r="C106" s="218" t="s">
        <v>151</v>
      </c>
      <c r="D106" s="218" t="s">
        <v>110</v>
      </c>
      <c r="E106" s="219" t="s">
        <v>152</v>
      </c>
      <c r="F106" s="220" t="s">
        <v>153</v>
      </c>
      <c r="G106" s="221" t="s">
        <v>154</v>
      </c>
      <c r="H106" s="222">
        <v>357.66</v>
      </c>
      <c r="I106" s="158"/>
      <c r="J106" s="223">
        <f>ROUND(I106*H106,2)</f>
        <v>0</v>
      </c>
      <c r="K106" s="75"/>
      <c r="L106" s="262" t="s">
        <v>3</v>
      </c>
      <c r="M106" s="263" t="s">
        <v>38</v>
      </c>
      <c r="N106" s="264">
        <v>0.03</v>
      </c>
      <c r="O106" s="264">
        <f>N106*H106</f>
        <v>10.729800000000001</v>
      </c>
      <c r="P106" s="264">
        <v>0</v>
      </c>
      <c r="Q106" s="264">
        <f>P106*H106</f>
        <v>0</v>
      </c>
      <c r="R106" s="264">
        <v>0</v>
      </c>
      <c r="S106" s="265">
        <f>R106*H106</f>
        <v>0</v>
      </c>
      <c r="T106" s="228"/>
      <c r="U106" s="228"/>
      <c r="V106" s="228"/>
      <c r="W106" s="228"/>
      <c r="X106" s="228"/>
      <c r="Y106" s="228"/>
      <c r="Z106" s="228"/>
      <c r="AA106" s="228"/>
      <c r="AB106" s="228"/>
      <c r="AC106" s="228"/>
      <c r="AD106" s="228"/>
      <c r="AQ106" s="266" t="s">
        <v>114</v>
      </c>
      <c r="AS106" s="266" t="s">
        <v>110</v>
      </c>
      <c r="AT106" s="266" t="s">
        <v>76</v>
      </c>
      <c r="AX106" s="225" t="s">
        <v>108</v>
      </c>
      <c r="BD106" s="267">
        <f>IF(M106="základní",J106,0)</f>
        <v>0</v>
      </c>
      <c r="BE106" s="267">
        <f>IF(M106="snížená",J106,0)</f>
        <v>0</v>
      </c>
      <c r="BF106" s="267">
        <f>IF(M106="zákl. přenesená",J106,0)</f>
        <v>0</v>
      </c>
      <c r="BG106" s="267">
        <f>IF(M106="sníž. přenesená",J106,0)</f>
        <v>0</v>
      </c>
      <c r="BH106" s="267">
        <f>IF(M106="nulová",J106,0)</f>
        <v>0</v>
      </c>
      <c r="BI106" s="225" t="s">
        <v>74</v>
      </c>
      <c r="BJ106" s="267">
        <f>ROUND(I106*H106,2)</f>
        <v>0</v>
      </c>
      <c r="BK106" s="225" t="s">
        <v>114</v>
      </c>
      <c r="BL106" s="266" t="s">
        <v>155</v>
      </c>
    </row>
    <row r="107" spans="1:64" s="230" customFormat="1" ht="99">
      <c r="A107" s="228"/>
      <c r="B107" s="166"/>
      <c r="C107" s="165"/>
      <c r="D107" s="368" t="s">
        <v>116</v>
      </c>
      <c r="E107" s="165"/>
      <c r="F107" s="369" t="s">
        <v>156</v>
      </c>
      <c r="G107" s="165"/>
      <c r="H107" s="165"/>
      <c r="I107" s="165"/>
      <c r="J107" s="165"/>
      <c r="K107" s="75"/>
      <c r="L107" s="361"/>
      <c r="M107" s="280"/>
      <c r="N107" s="281"/>
      <c r="O107" s="281"/>
      <c r="P107" s="281"/>
      <c r="Q107" s="281"/>
      <c r="R107" s="281"/>
      <c r="S107" s="282"/>
      <c r="T107" s="228"/>
      <c r="U107" s="228"/>
      <c r="V107" s="228"/>
      <c r="W107" s="228"/>
      <c r="X107" s="228"/>
      <c r="Y107" s="228"/>
      <c r="Z107" s="228"/>
      <c r="AA107" s="228"/>
      <c r="AB107" s="228"/>
      <c r="AC107" s="228"/>
      <c r="AD107" s="228"/>
      <c r="AS107" s="225" t="s">
        <v>116</v>
      </c>
      <c r="AT107" s="225" t="s">
        <v>76</v>
      </c>
    </row>
    <row r="108" spans="1:64" s="283" customFormat="1">
      <c r="B108" s="342"/>
      <c r="C108" s="370"/>
      <c r="D108" s="368" t="s">
        <v>118</v>
      </c>
      <c r="E108" s="371" t="s">
        <v>3</v>
      </c>
      <c r="F108" s="372" t="s">
        <v>157</v>
      </c>
      <c r="G108" s="370"/>
      <c r="H108" s="373">
        <v>323.64</v>
      </c>
      <c r="I108" s="370"/>
      <c r="J108" s="370"/>
      <c r="K108" s="284"/>
      <c r="L108" s="362"/>
      <c r="M108" s="286"/>
      <c r="N108" s="286"/>
      <c r="O108" s="286"/>
      <c r="P108" s="286"/>
      <c r="Q108" s="286"/>
      <c r="R108" s="286"/>
      <c r="S108" s="287"/>
      <c r="AS108" s="288" t="s">
        <v>118</v>
      </c>
      <c r="AT108" s="288" t="s">
        <v>76</v>
      </c>
      <c r="AU108" s="283" t="s">
        <v>76</v>
      </c>
      <c r="AV108" s="283" t="s">
        <v>27</v>
      </c>
      <c r="AW108" s="283" t="s">
        <v>67</v>
      </c>
      <c r="AX108" s="288" t="s">
        <v>108</v>
      </c>
    </row>
    <row r="109" spans="1:64" s="283" customFormat="1">
      <c r="B109" s="342"/>
      <c r="C109" s="370"/>
      <c r="D109" s="368" t="s">
        <v>118</v>
      </c>
      <c r="E109" s="371" t="s">
        <v>3</v>
      </c>
      <c r="F109" s="372" t="s">
        <v>158</v>
      </c>
      <c r="G109" s="370"/>
      <c r="H109" s="373">
        <v>34.020000000000003</v>
      </c>
      <c r="I109" s="370"/>
      <c r="J109" s="370"/>
      <c r="K109" s="284"/>
      <c r="L109" s="362"/>
      <c r="M109" s="286"/>
      <c r="N109" s="286"/>
      <c r="O109" s="286"/>
      <c r="P109" s="286"/>
      <c r="Q109" s="286"/>
      <c r="R109" s="286"/>
      <c r="S109" s="287"/>
      <c r="AS109" s="288" t="s">
        <v>118</v>
      </c>
      <c r="AT109" s="288" t="s">
        <v>76</v>
      </c>
      <c r="AU109" s="283" t="s">
        <v>76</v>
      </c>
      <c r="AV109" s="283" t="s">
        <v>27</v>
      </c>
      <c r="AW109" s="283" t="s">
        <v>67</v>
      </c>
      <c r="AX109" s="288" t="s">
        <v>108</v>
      </c>
    </row>
    <row r="110" spans="1:64" s="289" customFormat="1">
      <c r="B110" s="347"/>
      <c r="C110" s="374"/>
      <c r="D110" s="368" t="s">
        <v>118</v>
      </c>
      <c r="E110" s="375" t="s">
        <v>3</v>
      </c>
      <c r="F110" s="376" t="s">
        <v>159</v>
      </c>
      <c r="G110" s="374"/>
      <c r="H110" s="377">
        <v>357.66</v>
      </c>
      <c r="I110" s="374"/>
      <c r="J110" s="374"/>
      <c r="K110" s="290"/>
      <c r="L110" s="363"/>
      <c r="M110" s="292"/>
      <c r="N110" s="292"/>
      <c r="O110" s="292"/>
      <c r="P110" s="292"/>
      <c r="Q110" s="292"/>
      <c r="R110" s="292"/>
      <c r="S110" s="293"/>
      <c r="AS110" s="294" t="s">
        <v>118</v>
      </c>
      <c r="AT110" s="294" t="s">
        <v>76</v>
      </c>
      <c r="AU110" s="289" t="s">
        <v>114</v>
      </c>
      <c r="AV110" s="289" t="s">
        <v>27</v>
      </c>
      <c r="AW110" s="289" t="s">
        <v>74</v>
      </c>
      <c r="AX110" s="294" t="s">
        <v>108</v>
      </c>
    </row>
    <row r="111" spans="1:64" s="230" customFormat="1" ht="34.75" customHeight="1">
      <c r="A111" s="228"/>
      <c r="B111" s="166"/>
      <c r="C111" s="218" t="s">
        <v>160</v>
      </c>
      <c r="D111" s="218" t="s">
        <v>110</v>
      </c>
      <c r="E111" s="219" t="s">
        <v>161</v>
      </c>
      <c r="F111" s="220" t="s">
        <v>162</v>
      </c>
      <c r="G111" s="221" t="s">
        <v>154</v>
      </c>
      <c r="H111" s="222">
        <v>1430.64</v>
      </c>
      <c r="I111" s="158"/>
      <c r="J111" s="223">
        <f>ROUND(I111*H111,2)</f>
        <v>0</v>
      </c>
      <c r="K111" s="75"/>
      <c r="L111" s="262" t="s">
        <v>3</v>
      </c>
      <c r="M111" s="263" t="s">
        <v>38</v>
      </c>
      <c r="N111" s="264">
        <v>2E-3</v>
      </c>
      <c r="O111" s="264">
        <f>N111*H111</f>
        <v>2.8612800000000003</v>
      </c>
      <c r="P111" s="264">
        <v>0</v>
      </c>
      <c r="Q111" s="264">
        <f>P111*H111</f>
        <v>0</v>
      </c>
      <c r="R111" s="264">
        <v>0</v>
      </c>
      <c r="S111" s="265">
        <f>R111*H111</f>
        <v>0</v>
      </c>
      <c r="T111" s="228"/>
      <c r="U111" s="228"/>
      <c r="V111" s="228"/>
      <c r="W111" s="228"/>
      <c r="X111" s="228"/>
      <c r="Y111" s="228"/>
      <c r="Z111" s="228"/>
      <c r="AA111" s="228"/>
      <c r="AB111" s="228"/>
      <c r="AC111" s="228"/>
      <c r="AD111" s="228"/>
      <c r="AQ111" s="266" t="s">
        <v>114</v>
      </c>
      <c r="AS111" s="266" t="s">
        <v>110</v>
      </c>
      <c r="AT111" s="266" t="s">
        <v>76</v>
      </c>
      <c r="AX111" s="225" t="s">
        <v>108</v>
      </c>
      <c r="BD111" s="267">
        <f>IF(M111="základní",J111,0)</f>
        <v>0</v>
      </c>
      <c r="BE111" s="267">
        <f>IF(M111="snížená",J111,0)</f>
        <v>0</v>
      </c>
      <c r="BF111" s="267">
        <f>IF(M111="zákl. přenesená",J111,0)</f>
        <v>0</v>
      </c>
      <c r="BG111" s="267">
        <f>IF(M111="sníž. přenesená",J111,0)</f>
        <v>0</v>
      </c>
      <c r="BH111" s="267">
        <f>IF(M111="nulová",J111,0)</f>
        <v>0</v>
      </c>
      <c r="BI111" s="225" t="s">
        <v>74</v>
      </c>
      <c r="BJ111" s="267">
        <f>ROUND(I111*H111,2)</f>
        <v>0</v>
      </c>
      <c r="BK111" s="225" t="s">
        <v>114</v>
      </c>
      <c r="BL111" s="266" t="s">
        <v>163</v>
      </c>
    </row>
    <row r="112" spans="1:64" s="230" customFormat="1" ht="99">
      <c r="A112" s="228"/>
      <c r="B112" s="166"/>
      <c r="C112" s="165"/>
      <c r="D112" s="368" t="s">
        <v>116</v>
      </c>
      <c r="E112" s="165"/>
      <c r="F112" s="369" t="s">
        <v>156</v>
      </c>
      <c r="G112" s="165"/>
      <c r="H112" s="165"/>
      <c r="I112" s="165"/>
      <c r="J112" s="165"/>
      <c r="K112" s="75"/>
      <c r="L112" s="361"/>
      <c r="M112" s="280"/>
      <c r="N112" s="281"/>
      <c r="O112" s="281"/>
      <c r="P112" s="281"/>
      <c r="Q112" s="281"/>
      <c r="R112" s="281"/>
      <c r="S112" s="282"/>
      <c r="T112" s="228"/>
      <c r="U112" s="228"/>
      <c r="V112" s="228"/>
      <c r="W112" s="228"/>
      <c r="X112" s="228"/>
      <c r="Y112" s="228"/>
      <c r="Z112" s="228"/>
      <c r="AA112" s="228"/>
      <c r="AB112" s="228"/>
      <c r="AC112" s="228"/>
      <c r="AD112" s="228"/>
      <c r="AS112" s="225" t="s">
        <v>116</v>
      </c>
      <c r="AT112" s="225" t="s">
        <v>76</v>
      </c>
    </row>
    <row r="113" spans="1:64" s="283" customFormat="1">
      <c r="B113" s="342"/>
      <c r="C113" s="370"/>
      <c r="D113" s="368" t="s">
        <v>118</v>
      </c>
      <c r="E113" s="371" t="s">
        <v>3</v>
      </c>
      <c r="F113" s="372" t="s">
        <v>164</v>
      </c>
      <c r="G113" s="370"/>
      <c r="H113" s="373">
        <v>1430.64</v>
      </c>
      <c r="I113" s="370"/>
      <c r="J113" s="370"/>
      <c r="K113" s="284"/>
      <c r="L113" s="362"/>
      <c r="M113" s="286"/>
      <c r="N113" s="286"/>
      <c r="O113" s="286"/>
      <c r="P113" s="286"/>
      <c r="Q113" s="286"/>
      <c r="R113" s="286"/>
      <c r="S113" s="287"/>
      <c r="AS113" s="288" t="s">
        <v>118</v>
      </c>
      <c r="AT113" s="288" t="s">
        <v>76</v>
      </c>
      <c r="AU113" s="283" t="s">
        <v>76</v>
      </c>
      <c r="AV113" s="283" t="s">
        <v>27</v>
      </c>
      <c r="AW113" s="283" t="s">
        <v>74</v>
      </c>
      <c r="AX113" s="288" t="s">
        <v>108</v>
      </c>
    </row>
    <row r="114" spans="1:64" s="230" customFormat="1" ht="34.75" customHeight="1">
      <c r="A114" s="228"/>
      <c r="B114" s="166"/>
      <c r="C114" s="218" t="s">
        <v>141</v>
      </c>
      <c r="D114" s="218" t="s">
        <v>110</v>
      </c>
      <c r="E114" s="219" t="s">
        <v>165</v>
      </c>
      <c r="F114" s="220" t="s">
        <v>166</v>
      </c>
      <c r="G114" s="221" t="s">
        <v>154</v>
      </c>
      <c r="H114" s="222">
        <v>513.80999999999995</v>
      </c>
      <c r="I114" s="158"/>
      <c r="J114" s="223">
        <f>ROUND(I114*H114,2)</f>
        <v>0</v>
      </c>
      <c r="K114" s="75"/>
      <c r="L114" s="262" t="s">
        <v>3</v>
      </c>
      <c r="M114" s="263" t="s">
        <v>38</v>
      </c>
      <c r="N114" s="264">
        <v>0.83499999999999996</v>
      </c>
      <c r="O114" s="264">
        <f>N114*H114</f>
        <v>429.03134999999992</v>
      </c>
      <c r="P114" s="264">
        <v>0</v>
      </c>
      <c r="Q114" s="264">
        <f>P114*H114</f>
        <v>0</v>
      </c>
      <c r="R114" s="264">
        <v>0</v>
      </c>
      <c r="S114" s="265">
        <f>R114*H114</f>
        <v>0</v>
      </c>
      <c r="T114" s="228"/>
      <c r="U114" s="228"/>
      <c r="V114" s="228"/>
      <c r="W114" s="228"/>
      <c r="X114" s="228"/>
      <c r="Y114" s="228"/>
      <c r="Z114" s="228"/>
      <c r="AA114" s="228"/>
      <c r="AB114" s="228"/>
      <c r="AC114" s="228"/>
      <c r="AD114" s="228"/>
      <c r="AQ114" s="266" t="s">
        <v>114</v>
      </c>
      <c r="AS114" s="266" t="s">
        <v>110</v>
      </c>
      <c r="AT114" s="266" t="s">
        <v>76</v>
      </c>
      <c r="AX114" s="225" t="s">
        <v>108</v>
      </c>
      <c r="BD114" s="267">
        <f>IF(M114="základní",J114,0)</f>
        <v>0</v>
      </c>
      <c r="BE114" s="267">
        <f>IF(M114="snížená",J114,0)</f>
        <v>0</v>
      </c>
      <c r="BF114" s="267">
        <f>IF(M114="zákl. přenesená",J114,0)</f>
        <v>0</v>
      </c>
      <c r="BG114" s="267">
        <f>IF(M114="sníž. přenesená",J114,0)</f>
        <v>0</v>
      </c>
      <c r="BH114" s="267">
        <f>IF(M114="nulová",J114,0)</f>
        <v>0</v>
      </c>
      <c r="BI114" s="225" t="s">
        <v>74</v>
      </c>
      <c r="BJ114" s="267">
        <f>ROUND(I114*H114,2)</f>
        <v>0</v>
      </c>
      <c r="BK114" s="225" t="s">
        <v>114</v>
      </c>
      <c r="BL114" s="266" t="s">
        <v>167</v>
      </c>
    </row>
    <row r="115" spans="1:64" s="230" customFormat="1" ht="72">
      <c r="A115" s="228"/>
      <c r="B115" s="166"/>
      <c r="C115" s="165"/>
      <c r="D115" s="368" t="s">
        <v>116</v>
      </c>
      <c r="E115" s="165"/>
      <c r="F115" s="369" t="s">
        <v>168</v>
      </c>
      <c r="G115" s="165"/>
      <c r="H115" s="165"/>
      <c r="I115" s="165"/>
      <c r="J115" s="165"/>
      <c r="K115" s="75"/>
      <c r="L115" s="361"/>
      <c r="M115" s="280"/>
      <c r="N115" s="281"/>
      <c r="O115" s="281"/>
      <c r="P115" s="281"/>
      <c r="Q115" s="281"/>
      <c r="R115" s="281"/>
      <c r="S115" s="282"/>
      <c r="T115" s="228"/>
      <c r="U115" s="228"/>
      <c r="V115" s="228"/>
      <c r="W115" s="228"/>
      <c r="X115" s="228"/>
      <c r="Y115" s="228"/>
      <c r="Z115" s="228"/>
      <c r="AA115" s="228"/>
      <c r="AB115" s="228"/>
      <c r="AC115" s="228"/>
      <c r="AD115" s="228"/>
      <c r="AS115" s="225" t="s">
        <v>116</v>
      </c>
      <c r="AT115" s="225" t="s">
        <v>76</v>
      </c>
    </row>
    <row r="116" spans="1:64" s="283" customFormat="1">
      <c r="B116" s="342"/>
      <c r="C116" s="370"/>
      <c r="D116" s="368" t="s">
        <v>118</v>
      </c>
      <c r="E116" s="371" t="s">
        <v>3</v>
      </c>
      <c r="F116" s="372" t="s">
        <v>169</v>
      </c>
      <c r="G116" s="370"/>
      <c r="H116" s="373">
        <v>255.51</v>
      </c>
      <c r="I116" s="370"/>
      <c r="J116" s="370"/>
      <c r="K116" s="284"/>
      <c r="L116" s="362"/>
      <c r="M116" s="286"/>
      <c r="N116" s="286"/>
      <c r="O116" s="286"/>
      <c r="P116" s="286"/>
      <c r="Q116" s="286"/>
      <c r="R116" s="286"/>
      <c r="S116" s="287"/>
      <c r="AS116" s="288" t="s">
        <v>118</v>
      </c>
      <c r="AT116" s="288" t="s">
        <v>76</v>
      </c>
      <c r="AU116" s="283" t="s">
        <v>76</v>
      </c>
      <c r="AV116" s="283" t="s">
        <v>27</v>
      </c>
      <c r="AW116" s="283" t="s">
        <v>67</v>
      </c>
      <c r="AX116" s="288" t="s">
        <v>108</v>
      </c>
    </row>
    <row r="117" spans="1:64" s="283" customFormat="1">
      <c r="B117" s="342"/>
      <c r="C117" s="370"/>
      <c r="D117" s="368" t="s">
        <v>118</v>
      </c>
      <c r="E117" s="371" t="s">
        <v>3</v>
      </c>
      <c r="F117" s="372" t="s">
        <v>170</v>
      </c>
      <c r="G117" s="370"/>
      <c r="H117" s="373">
        <v>258.3</v>
      </c>
      <c r="I117" s="370"/>
      <c r="J117" s="370"/>
      <c r="K117" s="284"/>
      <c r="L117" s="362"/>
      <c r="M117" s="286"/>
      <c r="N117" s="286"/>
      <c r="O117" s="286"/>
      <c r="P117" s="286"/>
      <c r="Q117" s="286"/>
      <c r="R117" s="286"/>
      <c r="S117" s="287"/>
      <c r="AS117" s="288" t="s">
        <v>118</v>
      </c>
      <c r="AT117" s="288" t="s">
        <v>76</v>
      </c>
      <c r="AU117" s="283" t="s">
        <v>76</v>
      </c>
      <c r="AV117" s="283" t="s">
        <v>27</v>
      </c>
      <c r="AW117" s="283" t="s">
        <v>67</v>
      </c>
      <c r="AX117" s="288" t="s">
        <v>108</v>
      </c>
    </row>
    <row r="118" spans="1:64" s="289" customFormat="1">
      <c r="B118" s="347"/>
      <c r="C118" s="374"/>
      <c r="D118" s="368" t="s">
        <v>118</v>
      </c>
      <c r="E118" s="375" t="s">
        <v>3</v>
      </c>
      <c r="F118" s="376" t="s">
        <v>159</v>
      </c>
      <c r="G118" s="374"/>
      <c r="H118" s="377">
        <v>513.80999999999995</v>
      </c>
      <c r="I118" s="374"/>
      <c r="J118" s="374"/>
      <c r="K118" s="290"/>
      <c r="L118" s="363"/>
      <c r="M118" s="292"/>
      <c r="N118" s="292"/>
      <c r="O118" s="292"/>
      <c r="P118" s="292"/>
      <c r="Q118" s="292"/>
      <c r="R118" s="292"/>
      <c r="S118" s="293"/>
      <c r="AS118" s="294" t="s">
        <v>118</v>
      </c>
      <c r="AT118" s="294" t="s">
        <v>76</v>
      </c>
      <c r="AU118" s="289" t="s">
        <v>114</v>
      </c>
      <c r="AV118" s="289" t="s">
        <v>27</v>
      </c>
      <c r="AW118" s="289" t="s">
        <v>74</v>
      </c>
      <c r="AX118" s="294" t="s">
        <v>108</v>
      </c>
    </row>
    <row r="119" spans="1:64" s="230" customFormat="1" ht="34.75" customHeight="1">
      <c r="A119" s="228"/>
      <c r="B119" s="166"/>
      <c r="C119" s="218" t="s">
        <v>171</v>
      </c>
      <c r="D119" s="218" t="s">
        <v>110</v>
      </c>
      <c r="E119" s="219" t="s">
        <v>172</v>
      </c>
      <c r="F119" s="220" t="s">
        <v>173</v>
      </c>
      <c r="G119" s="221" t="s">
        <v>154</v>
      </c>
      <c r="H119" s="222">
        <v>2055.2399999999998</v>
      </c>
      <c r="I119" s="158"/>
      <c r="J119" s="223">
        <f>ROUND(I119*H119,2)</f>
        <v>0</v>
      </c>
      <c r="K119" s="75"/>
      <c r="L119" s="262" t="s">
        <v>3</v>
      </c>
      <c r="M119" s="263" t="s">
        <v>38</v>
      </c>
      <c r="N119" s="264">
        <v>4.0000000000000001E-3</v>
      </c>
      <c r="O119" s="264">
        <f>N119*H119</f>
        <v>8.2209599999999998</v>
      </c>
      <c r="P119" s="264">
        <v>0</v>
      </c>
      <c r="Q119" s="264">
        <f>P119*H119</f>
        <v>0</v>
      </c>
      <c r="R119" s="264">
        <v>0</v>
      </c>
      <c r="S119" s="265">
        <f>R119*H119</f>
        <v>0</v>
      </c>
      <c r="T119" s="228"/>
      <c r="U119" s="228"/>
      <c r="V119" s="228"/>
      <c r="W119" s="228"/>
      <c r="X119" s="228"/>
      <c r="Y119" s="228"/>
      <c r="Z119" s="228"/>
      <c r="AA119" s="228"/>
      <c r="AB119" s="228"/>
      <c r="AC119" s="228"/>
      <c r="AD119" s="228"/>
      <c r="AQ119" s="266" t="s">
        <v>114</v>
      </c>
      <c r="AS119" s="266" t="s">
        <v>110</v>
      </c>
      <c r="AT119" s="266" t="s">
        <v>76</v>
      </c>
      <c r="AX119" s="225" t="s">
        <v>108</v>
      </c>
      <c r="BD119" s="267">
        <f>IF(M119="základní",J119,0)</f>
        <v>0</v>
      </c>
      <c r="BE119" s="267">
        <f>IF(M119="snížená",J119,0)</f>
        <v>0</v>
      </c>
      <c r="BF119" s="267">
        <f>IF(M119="zákl. přenesená",J119,0)</f>
        <v>0</v>
      </c>
      <c r="BG119" s="267">
        <f>IF(M119="sníž. přenesená",J119,0)</f>
        <v>0</v>
      </c>
      <c r="BH119" s="267">
        <f>IF(M119="nulová",J119,0)</f>
        <v>0</v>
      </c>
      <c r="BI119" s="225" t="s">
        <v>74</v>
      </c>
      <c r="BJ119" s="267">
        <f>ROUND(I119*H119,2)</f>
        <v>0</v>
      </c>
      <c r="BK119" s="225" t="s">
        <v>114</v>
      </c>
      <c r="BL119" s="266" t="s">
        <v>174</v>
      </c>
    </row>
    <row r="120" spans="1:64" s="230" customFormat="1" ht="72">
      <c r="A120" s="228"/>
      <c r="B120" s="166"/>
      <c r="C120" s="165"/>
      <c r="D120" s="368" t="s">
        <v>116</v>
      </c>
      <c r="E120" s="165"/>
      <c r="F120" s="369" t="s">
        <v>168</v>
      </c>
      <c r="G120" s="165"/>
      <c r="H120" s="165"/>
      <c r="I120" s="165"/>
      <c r="J120" s="165"/>
      <c r="K120" s="75"/>
      <c r="L120" s="361"/>
      <c r="M120" s="280"/>
      <c r="N120" s="281"/>
      <c r="O120" s="281"/>
      <c r="P120" s="281"/>
      <c r="Q120" s="281"/>
      <c r="R120" s="281"/>
      <c r="S120" s="282"/>
      <c r="T120" s="228"/>
      <c r="U120" s="228"/>
      <c r="V120" s="228"/>
      <c r="W120" s="228"/>
      <c r="X120" s="228"/>
      <c r="Y120" s="228"/>
      <c r="Z120" s="228"/>
      <c r="AA120" s="228"/>
      <c r="AB120" s="228"/>
      <c r="AC120" s="228"/>
      <c r="AD120" s="228"/>
      <c r="AS120" s="225" t="s">
        <v>116</v>
      </c>
      <c r="AT120" s="225" t="s">
        <v>76</v>
      </c>
    </row>
    <row r="121" spans="1:64" s="283" customFormat="1">
      <c r="B121" s="342"/>
      <c r="C121" s="370"/>
      <c r="D121" s="368" t="s">
        <v>118</v>
      </c>
      <c r="E121" s="371" t="s">
        <v>3</v>
      </c>
      <c r="F121" s="372" t="s">
        <v>175</v>
      </c>
      <c r="G121" s="370"/>
      <c r="H121" s="373">
        <v>2055.2399999999998</v>
      </c>
      <c r="I121" s="370"/>
      <c r="J121" s="370"/>
      <c r="K121" s="284"/>
      <c r="L121" s="362"/>
      <c r="M121" s="286"/>
      <c r="N121" s="286"/>
      <c r="O121" s="286"/>
      <c r="P121" s="286"/>
      <c r="Q121" s="286"/>
      <c r="R121" s="286"/>
      <c r="S121" s="287"/>
      <c r="AS121" s="288" t="s">
        <v>118</v>
      </c>
      <c r="AT121" s="288" t="s">
        <v>76</v>
      </c>
      <c r="AU121" s="283" t="s">
        <v>76</v>
      </c>
      <c r="AV121" s="283" t="s">
        <v>27</v>
      </c>
      <c r="AW121" s="283" t="s">
        <v>74</v>
      </c>
      <c r="AX121" s="288" t="s">
        <v>108</v>
      </c>
    </row>
    <row r="122" spans="1:64" s="230" customFormat="1" ht="22.25" customHeight="1">
      <c r="A122" s="228"/>
      <c r="B122" s="166"/>
      <c r="C122" s="218" t="s">
        <v>176</v>
      </c>
      <c r="D122" s="218" t="s">
        <v>110</v>
      </c>
      <c r="E122" s="219" t="s">
        <v>177</v>
      </c>
      <c r="F122" s="220" t="s">
        <v>178</v>
      </c>
      <c r="G122" s="221" t="s">
        <v>154</v>
      </c>
      <c r="H122" s="222">
        <v>357.66</v>
      </c>
      <c r="I122" s="158"/>
      <c r="J122" s="223">
        <f>ROUND(I122*H122,2)</f>
        <v>0</v>
      </c>
      <c r="K122" s="75"/>
      <c r="L122" s="262" t="s">
        <v>3</v>
      </c>
      <c r="M122" s="263" t="s">
        <v>38</v>
      </c>
      <c r="N122" s="264">
        <v>0.159</v>
      </c>
      <c r="O122" s="264">
        <f>N122*H122</f>
        <v>56.867940000000004</v>
      </c>
      <c r="P122" s="264">
        <v>0</v>
      </c>
      <c r="Q122" s="264">
        <f>P122*H122</f>
        <v>0</v>
      </c>
      <c r="R122" s="264">
        <v>0</v>
      </c>
      <c r="S122" s="265">
        <f>R122*H122</f>
        <v>0</v>
      </c>
      <c r="T122" s="228"/>
      <c r="U122" s="228"/>
      <c r="V122" s="228"/>
      <c r="W122" s="228"/>
      <c r="X122" s="228"/>
      <c r="Y122" s="228"/>
      <c r="Z122" s="228"/>
      <c r="AA122" s="228"/>
      <c r="AB122" s="228"/>
      <c r="AC122" s="228"/>
      <c r="AD122" s="228"/>
      <c r="AQ122" s="266" t="s">
        <v>114</v>
      </c>
      <c r="AS122" s="266" t="s">
        <v>110</v>
      </c>
      <c r="AT122" s="266" t="s">
        <v>76</v>
      </c>
      <c r="AX122" s="225" t="s">
        <v>108</v>
      </c>
      <c r="BD122" s="267">
        <f>IF(M122="základní",J122,0)</f>
        <v>0</v>
      </c>
      <c r="BE122" s="267">
        <f>IF(M122="snížená",J122,0)</f>
        <v>0</v>
      </c>
      <c r="BF122" s="267">
        <f>IF(M122="zákl. přenesená",J122,0)</f>
        <v>0</v>
      </c>
      <c r="BG122" s="267">
        <f>IF(M122="sníž. přenesená",J122,0)</f>
        <v>0</v>
      </c>
      <c r="BH122" s="267">
        <f>IF(M122="nulová",J122,0)</f>
        <v>0</v>
      </c>
      <c r="BI122" s="225" t="s">
        <v>74</v>
      </c>
      <c r="BJ122" s="267">
        <f>ROUND(I122*H122,2)</f>
        <v>0</v>
      </c>
      <c r="BK122" s="225" t="s">
        <v>114</v>
      </c>
      <c r="BL122" s="266" t="s">
        <v>179</v>
      </c>
    </row>
    <row r="123" spans="1:64" s="230" customFormat="1" ht="45">
      <c r="A123" s="228"/>
      <c r="B123" s="166"/>
      <c r="C123" s="165"/>
      <c r="D123" s="368" t="s">
        <v>116</v>
      </c>
      <c r="E123" s="165"/>
      <c r="F123" s="369" t="s">
        <v>180</v>
      </c>
      <c r="G123" s="165"/>
      <c r="H123" s="165"/>
      <c r="I123" s="165"/>
      <c r="J123" s="165"/>
      <c r="K123" s="75"/>
      <c r="L123" s="361"/>
      <c r="M123" s="280"/>
      <c r="N123" s="281"/>
      <c r="O123" s="281"/>
      <c r="P123" s="281"/>
      <c r="Q123" s="281"/>
      <c r="R123" s="281"/>
      <c r="S123" s="282"/>
      <c r="T123" s="228"/>
      <c r="U123" s="228"/>
      <c r="V123" s="228"/>
      <c r="W123" s="228"/>
      <c r="X123" s="228"/>
      <c r="Y123" s="228"/>
      <c r="Z123" s="228"/>
      <c r="AA123" s="228"/>
      <c r="AB123" s="228"/>
      <c r="AC123" s="228"/>
      <c r="AD123" s="228"/>
      <c r="AS123" s="225" t="s">
        <v>116</v>
      </c>
      <c r="AT123" s="225" t="s">
        <v>76</v>
      </c>
    </row>
    <row r="124" spans="1:64" s="283" customFormat="1">
      <c r="B124" s="342"/>
      <c r="C124" s="370"/>
      <c r="D124" s="368" t="s">
        <v>118</v>
      </c>
      <c r="E124" s="371" t="s">
        <v>3</v>
      </c>
      <c r="F124" s="372" t="s">
        <v>181</v>
      </c>
      <c r="G124" s="370"/>
      <c r="H124" s="373">
        <v>357.66</v>
      </c>
      <c r="I124" s="370"/>
      <c r="J124" s="370"/>
      <c r="K124" s="284"/>
      <c r="L124" s="362"/>
      <c r="M124" s="286"/>
      <c r="N124" s="286"/>
      <c r="O124" s="286"/>
      <c r="P124" s="286"/>
      <c r="Q124" s="286"/>
      <c r="R124" s="286"/>
      <c r="S124" s="287"/>
      <c r="AS124" s="288" t="s">
        <v>118</v>
      </c>
      <c r="AT124" s="288" t="s">
        <v>76</v>
      </c>
      <c r="AU124" s="283" t="s">
        <v>76</v>
      </c>
      <c r="AV124" s="283" t="s">
        <v>27</v>
      </c>
      <c r="AW124" s="283" t="s">
        <v>74</v>
      </c>
      <c r="AX124" s="288" t="s">
        <v>108</v>
      </c>
    </row>
    <row r="125" spans="1:64" s="230" customFormat="1" ht="22.25" customHeight="1">
      <c r="A125" s="228"/>
      <c r="B125" s="166"/>
      <c r="C125" s="218" t="s">
        <v>182</v>
      </c>
      <c r="D125" s="218" t="s">
        <v>110</v>
      </c>
      <c r="E125" s="219" t="s">
        <v>183</v>
      </c>
      <c r="F125" s="220" t="s">
        <v>184</v>
      </c>
      <c r="G125" s="221" t="s">
        <v>154</v>
      </c>
      <c r="H125" s="222">
        <v>513.80999999999995</v>
      </c>
      <c r="I125" s="158"/>
      <c r="J125" s="223">
        <f>ROUND(I125*H125,2)</f>
        <v>0</v>
      </c>
      <c r="K125" s="75"/>
      <c r="L125" s="262" t="s">
        <v>3</v>
      </c>
      <c r="M125" s="263" t="s">
        <v>38</v>
      </c>
      <c r="N125" s="264">
        <v>0.376</v>
      </c>
      <c r="O125" s="264">
        <f>N125*H125</f>
        <v>193.19255999999999</v>
      </c>
      <c r="P125" s="264">
        <v>0</v>
      </c>
      <c r="Q125" s="264">
        <f>P125*H125</f>
        <v>0</v>
      </c>
      <c r="R125" s="264">
        <v>0</v>
      </c>
      <c r="S125" s="265">
        <f>R125*H125</f>
        <v>0</v>
      </c>
      <c r="T125" s="228"/>
      <c r="U125" s="228"/>
      <c r="V125" s="228"/>
      <c r="W125" s="228"/>
      <c r="X125" s="228"/>
      <c r="Y125" s="228"/>
      <c r="Z125" s="228"/>
      <c r="AA125" s="228"/>
      <c r="AB125" s="228"/>
      <c r="AC125" s="228"/>
      <c r="AD125" s="228"/>
      <c r="AQ125" s="266" t="s">
        <v>114</v>
      </c>
      <c r="AS125" s="266" t="s">
        <v>110</v>
      </c>
      <c r="AT125" s="266" t="s">
        <v>76</v>
      </c>
      <c r="AX125" s="225" t="s">
        <v>108</v>
      </c>
      <c r="BD125" s="267">
        <f>IF(M125="základní",J125,0)</f>
        <v>0</v>
      </c>
      <c r="BE125" s="267">
        <f>IF(M125="snížená",J125,0)</f>
        <v>0</v>
      </c>
      <c r="BF125" s="267">
        <f>IF(M125="zákl. přenesená",J125,0)</f>
        <v>0</v>
      </c>
      <c r="BG125" s="267">
        <f>IF(M125="sníž. přenesená",J125,0)</f>
        <v>0</v>
      </c>
      <c r="BH125" s="267">
        <f>IF(M125="nulová",J125,0)</f>
        <v>0</v>
      </c>
      <c r="BI125" s="225" t="s">
        <v>74</v>
      </c>
      <c r="BJ125" s="267">
        <f>ROUND(I125*H125,2)</f>
        <v>0</v>
      </c>
      <c r="BK125" s="225" t="s">
        <v>114</v>
      </c>
      <c r="BL125" s="266" t="s">
        <v>185</v>
      </c>
    </row>
    <row r="126" spans="1:64" s="230" customFormat="1" ht="45">
      <c r="A126" s="228"/>
      <c r="B126" s="166"/>
      <c r="C126" s="165"/>
      <c r="D126" s="368" t="s">
        <v>116</v>
      </c>
      <c r="E126" s="165"/>
      <c r="F126" s="369" t="s">
        <v>180</v>
      </c>
      <c r="G126" s="165"/>
      <c r="H126" s="165"/>
      <c r="I126" s="165"/>
      <c r="J126" s="165"/>
      <c r="K126" s="75"/>
      <c r="L126" s="361"/>
      <c r="M126" s="280"/>
      <c r="N126" s="281"/>
      <c r="O126" s="281"/>
      <c r="P126" s="281"/>
      <c r="Q126" s="281"/>
      <c r="R126" s="281"/>
      <c r="S126" s="282"/>
      <c r="T126" s="228"/>
      <c r="U126" s="228"/>
      <c r="V126" s="228"/>
      <c r="W126" s="228"/>
      <c r="X126" s="228"/>
      <c r="Y126" s="228"/>
      <c r="Z126" s="228"/>
      <c r="AA126" s="228"/>
      <c r="AB126" s="228"/>
      <c r="AC126" s="228"/>
      <c r="AD126" s="228"/>
      <c r="AS126" s="225" t="s">
        <v>116</v>
      </c>
      <c r="AT126" s="225" t="s">
        <v>76</v>
      </c>
    </row>
    <row r="127" spans="1:64" s="283" customFormat="1">
      <c r="B127" s="342"/>
      <c r="C127" s="370"/>
      <c r="D127" s="368" t="s">
        <v>118</v>
      </c>
      <c r="E127" s="371" t="s">
        <v>3</v>
      </c>
      <c r="F127" s="372" t="s">
        <v>186</v>
      </c>
      <c r="G127" s="370"/>
      <c r="H127" s="373">
        <v>513.80999999999995</v>
      </c>
      <c r="I127" s="370"/>
      <c r="J127" s="370"/>
      <c r="K127" s="284"/>
      <c r="L127" s="362"/>
      <c r="M127" s="286"/>
      <c r="N127" s="286"/>
      <c r="O127" s="286"/>
      <c r="P127" s="286"/>
      <c r="Q127" s="286"/>
      <c r="R127" s="286"/>
      <c r="S127" s="287"/>
      <c r="AS127" s="288" t="s">
        <v>118</v>
      </c>
      <c r="AT127" s="288" t="s">
        <v>76</v>
      </c>
      <c r="AU127" s="283" t="s">
        <v>76</v>
      </c>
      <c r="AV127" s="283" t="s">
        <v>27</v>
      </c>
      <c r="AW127" s="283" t="s">
        <v>74</v>
      </c>
      <c r="AX127" s="288" t="s">
        <v>108</v>
      </c>
    </row>
    <row r="128" spans="1:64" s="230" customFormat="1" ht="34.75" customHeight="1">
      <c r="A128" s="228"/>
      <c r="B128" s="166"/>
      <c r="C128" s="218" t="s">
        <v>187</v>
      </c>
      <c r="D128" s="218" t="s">
        <v>110</v>
      </c>
      <c r="E128" s="219" t="s">
        <v>188</v>
      </c>
      <c r="F128" s="220" t="s">
        <v>189</v>
      </c>
      <c r="G128" s="221" t="s">
        <v>154</v>
      </c>
      <c r="H128" s="222">
        <v>547.82399999999996</v>
      </c>
      <c r="I128" s="158"/>
      <c r="J128" s="223">
        <f>ROUND(I128*H128,2)</f>
        <v>0</v>
      </c>
      <c r="K128" s="75"/>
      <c r="L128" s="262" t="s">
        <v>3</v>
      </c>
      <c r="M128" s="263" t="s">
        <v>38</v>
      </c>
      <c r="N128" s="264">
        <v>0</v>
      </c>
      <c r="O128" s="264">
        <f>N128*H128</f>
        <v>0</v>
      </c>
      <c r="P128" s="264">
        <v>0</v>
      </c>
      <c r="Q128" s="264">
        <f>P128*H128</f>
        <v>0</v>
      </c>
      <c r="R128" s="264">
        <v>0</v>
      </c>
      <c r="S128" s="265">
        <f>R128*H128</f>
        <v>0</v>
      </c>
      <c r="T128" s="228"/>
      <c r="U128" s="228"/>
      <c r="V128" s="228"/>
      <c r="W128" s="228"/>
      <c r="X128" s="228"/>
      <c r="Y128" s="228"/>
      <c r="Z128" s="228"/>
      <c r="AA128" s="228"/>
      <c r="AB128" s="228"/>
      <c r="AC128" s="228"/>
      <c r="AD128" s="228"/>
      <c r="AQ128" s="266" t="s">
        <v>114</v>
      </c>
      <c r="AS128" s="266" t="s">
        <v>110</v>
      </c>
      <c r="AT128" s="266" t="s">
        <v>76</v>
      </c>
      <c r="AX128" s="225" t="s">
        <v>108</v>
      </c>
      <c r="BD128" s="267">
        <f>IF(M128="základní",J128,0)</f>
        <v>0</v>
      </c>
      <c r="BE128" s="267">
        <f>IF(M128="snížená",J128,0)</f>
        <v>0</v>
      </c>
      <c r="BF128" s="267">
        <f>IF(M128="zákl. přenesená",J128,0)</f>
        <v>0</v>
      </c>
      <c r="BG128" s="267">
        <f>IF(M128="sníž. přenesená",J128,0)</f>
        <v>0</v>
      </c>
      <c r="BH128" s="267">
        <f>IF(M128="nulová",J128,0)</f>
        <v>0</v>
      </c>
      <c r="BI128" s="225" t="s">
        <v>74</v>
      </c>
      <c r="BJ128" s="267">
        <f>ROUND(I128*H128,2)</f>
        <v>0</v>
      </c>
      <c r="BK128" s="225" t="s">
        <v>114</v>
      </c>
      <c r="BL128" s="266" t="s">
        <v>190</v>
      </c>
    </row>
    <row r="129" spans="1:64" s="230" customFormat="1" ht="45">
      <c r="A129" s="228"/>
      <c r="B129" s="166"/>
      <c r="C129" s="165"/>
      <c r="D129" s="368" t="s">
        <v>116</v>
      </c>
      <c r="E129" s="165"/>
      <c r="F129" s="369" t="s">
        <v>191</v>
      </c>
      <c r="G129" s="165"/>
      <c r="H129" s="165"/>
      <c r="I129" s="165"/>
      <c r="J129" s="165"/>
      <c r="K129" s="75"/>
      <c r="L129" s="361"/>
      <c r="M129" s="280"/>
      <c r="N129" s="281"/>
      <c r="O129" s="281"/>
      <c r="P129" s="281"/>
      <c r="Q129" s="281"/>
      <c r="R129" s="281"/>
      <c r="S129" s="282"/>
      <c r="T129" s="228"/>
      <c r="U129" s="228"/>
      <c r="V129" s="228"/>
      <c r="W129" s="228"/>
      <c r="X129" s="228"/>
      <c r="Y129" s="228"/>
      <c r="Z129" s="228"/>
      <c r="AA129" s="228"/>
      <c r="AB129" s="228"/>
      <c r="AC129" s="228"/>
      <c r="AD129" s="228"/>
      <c r="AS129" s="225" t="s">
        <v>116</v>
      </c>
      <c r="AT129" s="225" t="s">
        <v>76</v>
      </c>
    </row>
    <row r="130" spans="1:64" s="283" customFormat="1">
      <c r="B130" s="342"/>
      <c r="C130" s="370"/>
      <c r="D130" s="368" t="s">
        <v>118</v>
      </c>
      <c r="E130" s="371" t="s">
        <v>3</v>
      </c>
      <c r="F130" s="372" t="s">
        <v>192</v>
      </c>
      <c r="G130" s="370"/>
      <c r="H130" s="373">
        <v>547.82399999999996</v>
      </c>
      <c r="I130" s="370"/>
      <c r="J130" s="370"/>
      <c r="K130" s="284"/>
      <c r="L130" s="362"/>
      <c r="M130" s="286"/>
      <c r="N130" s="286"/>
      <c r="O130" s="286"/>
      <c r="P130" s="286"/>
      <c r="Q130" s="286"/>
      <c r="R130" s="286"/>
      <c r="S130" s="287"/>
      <c r="AS130" s="288" t="s">
        <v>118</v>
      </c>
      <c r="AT130" s="288" t="s">
        <v>76</v>
      </c>
      <c r="AU130" s="283" t="s">
        <v>76</v>
      </c>
      <c r="AV130" s="283" t="s">
        <v>27</v>
      </c>
      <c r="AW130" s="283" t="s">
        <v>74</v>
      </c>
      <c r="AX130" s="288" t="s">
        <v>108</v>
      </c>
    </row>
    <row r="131" spans="1:64" s="230" customFormat="1" ht="34.75" customHeight="1">
      <c r="A131" s="228"/>
      <c r="B131" s="166"/>
      <c r="C131" s="218" t="s">
        <v>193</v>
      </c>
      <c r="D131" s="218" t="s">
        <v>110</v>
      </c>
      <c r="E131" s="219" t="s">
        <v>194</v>
      </c>
      <c r="F131" s="220" t="s">
        <v>195</v>
      </c>
      <c r="G131" s="221" t="s">
        <v>154</v>
      </c>
      <c r="H131" s="222">
        <v>323.64</v>
      </c>
      <c r="I131" s="158"/>
      <c r="J131" s="223">
        <f>ROUND(I131*H131,2)</f>
        <v>0</v>
      </c>
      <c r="K131" s="75"/>
      <c r="L131" s="262" t="s">
        <v>3</v>
      </c>
      <c r="M131" s="263" t="s">
        <v>38</v>
      </c>
      <c r="N131" s="264">
        <v>0</v>
      </c>
      <c r="O131" s="264">
        <f>N131*H131</f>
        <v>0</v>
      </c>
      <c r="P131" s="264">
        <v>0</v>
      </c>
      <c r="Q131" s="264">
        <f>P131*H131</f>
        <v>0</v>
      </c>
      <c r="R131" s="264">
        <v>0</v>
      </c>
      <c r="S131" s="265">
        <f>R131*H131</f>
        <v>0</v>
      </c>
      <c r="T131" s="228"/>
      <c r="U131" s="228"/>
      <c r="V131" s="228"/>
      <c r="W131" s="228"/>
      <c r="X131" s="228"/>
      <c r="Y131" s="228"/>
      <c r="Z131" s="228"/>
      <c r="AA131" s="228"/>
      <c r="AB131" s="228"/>
      <c r="AC131" s="228"/>
      <c r="AD131" s="228"/>
      <c r="AQ131" s="266" t="s">
        <v>114</v>
      </c>
      <c r="AS131" s="266" t="s">
        <v>110</v>
      </c>
      <c r="AT131" s="266" t="s">
        <v>76</v>
      </c>
      <c r="AX131" s="225" t="s">
        <v>108</v>
      </c>
      <c r="BD131" s="267">
        <f>IF(M131="základní",J131,0)</f>
        <v>0</v>
      </c>
      <c r="BE131" s="267">
        <f>IF(M131="snížená",J131,0)</f>
        <v>0</v>
      </c>
      <c r="BF131" s="267">
        <f>IF(M131="zákl. přenesená",J131,0)</f>
        <v>0</v>
      </c>
      <c r="BG131" s="267">
        <f>IF(M131="sníž. přenesená",J131,0)</f>
        <v>0</v>
      </c>
      <c r="BH131" s="267">
        <f>IF(M131="nulová",J131,0)</f>
        <v>0</v>
      </c>
      <c r="BI131" s="225" t="s">
        <v>74</v>
      </c>
      <c r="BJ131" s="267">
        <f>ROUND(I131*H131,2)</f>
        <v>0</v>
      </c>
      <c r="BK131" s="225" t="s">
        <v>114</v>
      </c>
      <c r="BL131" s="266" t="s">
        <v>196</v>
      </c>
    </row>
    <row r="132" spans="1:64" s="230" customFormat="1" ht="45">
      <c r="A132" s="228"/>
      <c r="B132" s="166"/>
      <c r="C132" s="165"/>
      <c r="D132" s="368" t="s">
        <v>116</v>
      </c>
      <c r="E132" s="165"/>
      <c r="F132" s="369" t="s">
        <v>191</v>
      </c>
      <c r="G132" s="165"/>
      <c r="H132" s="165"/>
      <c r="I132" s="165"/>
      <c r="J132" s="165"/>
      <c r="K132" s="75"/>
      <c r="L132" s="361"/>
      <c r="M132" s="280"/>
      <c r="N132" s="281"/>
      <c r="O132" s="281"/>
      <c r="P132" s="281"/>
      <c r="Q132" s="281"/>
      <c r="R132" s="281"/>
      <c r="S132" s="282"/>
      <c r="T132" s="228"/>
      <c r="U132" s="228"/>
      <c r="V132" s="228"/>
      <c r="W132" s="228"/>
      <c r="X132" s="228"/>
      <c r="Y132" s="228"/>
      <c r="Z132" s="228"/>
      <c r="AA132" s="228"/>
      <c r="AB132" s="228"/>
      <c r="AC132" s="228"/>
      <c r="AD132" s="228"/>
      <c r="AS132" s="225" t="s">
        <v>116</v>
      </c>
      <c r="AT132" s="225" t="s">
        <v>76</v>
      </c>
    </row>
    <row r="133" spans="1:64" s="283" customFormat="1">
      <c r="B133" s="342"/>
      <c r="C133" s="370"/>
      <c r="D133" s="368" t="s">
        <v>118</v>
      </c>
      <c r="E133" s="371" t="s">
        <v>3</v>
      </c>
      <c r="F133" s="372" t="s">
        <v>197</v>
      </c>
      <c r="G133" s="370"/>
      <c r="H133" s="373">
        <v>323.64</v>
      </c>
      <c r="I133" s="370"/>
      <c r="J133" s="370"/>
      <c r="K133" s="284"/>
      <c r="L133" s="364"/>
      <c r="M133" s="365"/>
      <c r="N133" s="365"/>
      <c r="O133" s="365"/>
      <c r="P133" s="365"/>
      <c r="Q133" s="365"/>
      <c r="R133" s="365"/>
      <c r="S133" s="366"/>
      <c r="AS133" s="288" t="s">
        <v>118</v>
      </c>
      <c r="AT133" s="288" t="s">
        <v>76</v>
      </c>
      <c r="AU133" s="283" t="s">
        <v>76</v>
      </c>
      <c r="AV133" s="283" t="s">
        <v>27</v>
      </c>
      <c r="AW133" s="283" t="s">
        <v>74</v>
      </c>
      <c r="AX133" s="288" t="s">
        <v>108</v>
      </c>
    </row>
    <row r="134" spans="1:64" s="230" customFormat="1" ht="7" customHeight="1">
      <c r="A134" s="228"/>
      <c r="B134" s="186"/>
      <c r="C134" s="187"/>
      <c r="D134" s="187"/>
      <c r="E134" s="187"/>
      <c r="F134" s="187"/>
      <c r="G134" s="187"/>
      <c r="H134" s="187"/>
      <c r="I134" s="187"/>
      <c r="J134" s="187"/>
      <c r="K134" s="75"/>
      <c r="L134" s="228"/>
      <c r="N134" s="228"/>
      <c r="O134" s="228"/>
      <c r="P134" s="228"/>
      <c r="Q134" s="228"/>
      <c r="R134" s="228"/>
      <c r="S134" s="228"/>
      <c r="T134" s="228"/>
      <c r="U134" s="228"/>
      <c r="V134" s="228"/>
      <c r="W134" s="228"/>
      <c r="X134" s="228"/>
      <c r="Y134" s="228"/>
      <c r="Z134" s="228"/>
      <c r="AA134" s="228"/>
      <c r="AB134" s="228"/>
      <c r="AC134" s="228"/>
      <c r="AD134" s="228"/>
    </row>
  </sheetData>
  <sheetProtection algorithmName="SHA-512" hashValue="8xr3vkm0BsGECho+n5JM52yWC+r3HFb2AyusmDpwJCEOCztQG6O+zKqGBsql8bVKLX9fyGSmay3DkOlUuhRkEw==" saltValue="LCne6Z4CM797QVkx1qZhyw==" spinCount="100000" sheet="1" objects="1" scenarios="1"/>
  <autoFilter ref="C82:J133" xr:uid="{00000000-0009-0000-0000-000001000000}"/>
  <mergeCells count="11">
    <mergeCell ref="E48:H48"/>
    <mergeCell ref="K2:U2"/>
    <mergeCell ref="E18:G18"/>
    <mergeCell ref="E7:H7"/>
    <mergeCell ref="E9:H9"/>
    <mergeCell ref="E27:H27"/>
    <mergeCell ref="F81:G81"/>
    <mergeCell ref="F56:G56"/>
    <mergeCell ref="E50:H50"/>
    <mergeCell ref="E73:H73"/>
    <mergeCell ref="E75:H7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BK163"/>
  <sheetViews>
    <sheetView showGridLines="0" tabSelected="1" topLeftCell="A80" workbookViewId="0">
      <selection activeCell="I89" sqref="I89:J89"/>
    </sheetView>
  </sheetViews>
  <sheetFormatPr defaultRowHeight="10"/>
  <cols>
    <col min="1" max="1" width="8.88671875" style="224" customWidth="1"/>
    <col min="2" max="2" width="1.109375" style="224" customWidth="1"/>
    <col min="3" max="3" width="4.44140625" style="224" customWidth="1"/>
    <col min="4" max="4" width="4.5546875" style="224" customWidth="1"/>
    <col min="5" max="5" width="18.33203125" style="224" customWidth="1"/>
    <col min="6" max="6" width="54.44140625" style="224" customWidth="1"/>
    <col min="7" max="7" width="8" style="224" customWidth="1"/>
    <col min="8" max="8" width="12.33203125" style="224" customWidth="1"/>
    <col min="9" max="10" width="21.5546875" style="224" customWidth="1"/>
    <col min="11" max="11" width="11.5546875" style="224" hidden="1" customWidth="1"/>
    <col min="12" max="12" width="9.109375" style="224" hidden="1"/>
    <col min="13" max="18" width="15.109375" style="224" hidden="1" customWidth="1"/>
    <col min="19" max="19" width="17.44140625" style="224" hidden="1" customWidth="1"/>
    <col min="20" max="20" width="13.109375" style="224" customWidth="1"/>
    <col min="21" max="21" width="17.44140625" style="224" customWidth="1"/>
    <col min="22" max="22" width="13.109375" style="224" customWidth="1"/>
    <col min="23" max="23" width="16" style="224" customWidth="1"/>
    <col min="24" max="24" width="11.6640625" style="224" customWidth="1"/>
    <col min="25" max="25" width="16" style="224" customWidth="1"/>
    <col min="26" max="26" width="17.44140625" style="224" customWidth="1"/>
    <col min="27" max="27" width="11.6640625" style="224" customWidth="1"/>
    <col min="28" max="28" width="16" style="224" customWidth="1"/>
    <col min="29" max="29" width="17.44140625" style="224" customWidth="1"/>
    <col min="30" max="41" width="8.88671875" style="224"/>
    <col min="42" max="63" width="9.109375" style="224" hidden="1"/>
    <col min="64" max="16384" width="8.88671875" style="224"/>
  </cols>
  <sheetData>
    <row r="2" spans="1:44" ht="37" customHeight="1">
      <c r="K2" s="436"/>
      <c r="L2" s="436"/>
      <c r="M2" s="436"/>
      <c r="N2" s="436"/>
      <c r="O2" s="436"/>
      <c r="P2" s="436"/>
      <c r="Q2" s="436"/>
      <c r="R2" s="436"/>
      <c r="S2" s="436"/>
      <c r="T2" s="436"/>
      <c r="AR2" s="225" t="s">
        <v>79</v>
      </c>
    </row>
    <row r="3" spans="1:44" ht="7" customHeight="1">
      <c r="B3" s="160"/>
      <c r="C3" s="161"/>
      <c r="D3" s="161"/>
      <c r="E3" s="161"/>
      <c r="F3" s="161"/>
      <c r="G3" s="161"/>
      <c r="H3" s="161"/>
      <c r="I3" s="161"/>
      <c r="J3" s="298"/>
      <c r="K3" s="272"/>
      <c r="AR3" s="225" t="s">
        <v>76</v>
      </c>
    </row>
    <row r="4" spans="1:44" ht="25" customHeight="1">
      <c r="B4" s="162"/>
      <c r="C4" s="299"/>
      <c r="D4" s="300" t="s">
        <v>83</v>
      </c>
      <c r="E4" s="299"/>
      <c r="F4" s="299"/>
      <c r="G4" s="299"/>
      <c r="H4" s="299"/>
      <c r="I4" s="299"/>
      <c r="J4" s="301"/>
      <c r="K4" s="273" t="s">
        <v>11</v>
      </c>
      <c r="AR4" s="225" t="s">
        <v>4</v>
      </c>
    </row>
    <row r="5" spans="1:44" ht="7" customHeight="1">
      <c r="B5" s="162"/>
      <c r="C5" s="299"/>
      <c r="D5" s="299"/>
      <c r="E5" s="299"/>
      <c r="F5" s="299"/>
      <c r="G5" s="299"/>
      <c r="H5" s="299"/>
      <c r="I5" s="299"/>
      <c r="J5" s="301"/>
      <c r="K5" s="272"/>
    </row>
    <row r="6" spans="1:44" ht="12" customHeight="1">
      <c r="B6" s="162"/>
      <c r="C6" s="299"/>
      <c r="D6" s="302" t="s">
        <v>14</v>
      </c>
      <c r="E6" s="299"/>
      <c r="F6" s="299"/>
      <c r="G6" s="299"/>
      <c r="H6" s="299"/>
      <c r="I6" s="299"/>
      <c r="J6" s="301"/>
      <c r="K6" s="272"/>
    </row>
    <row r="7" spans="1:44" ht="14.4" customHeight="1">
      <c r="B7" s="162"/>
      <c r="C7" s="299"/>
      <c r="D7" s="299"/>
      <c r="E7" s="434" t="str">
        <f>'Rekapitulace stavby'!K6</f>
        <v>Komunikace pro pěší podél místnich komunikací - Obec Hřibojedy</v>
      </c>
      <c r="F7" s="435"/>
      <c r="G7" s="435"/>
      <c r="H7" s="435"/>
      <c r="I7" s="299"/>
      <c r="J7" s="301"/>
      <c r="K7" s="272"/>
    </row>
    <row r="8" spans="1:44" s="230" customFormat="1" ht="12" customHeight="1">
      <c r="A8" s="228"/>
      <c r="B8" s="166"/>
      <c r="C8" s="303"/>
      <c r="D8" s="302" t="s">
        <v>84</v>
      </c>
      <c r="E8" s="303"/>
      <c r="F8" s="303"/>
      <c r="G8" s="303"/>
      <c r="H8" s="303"/>
      <c r="I8" s="303"/>
      <c r="J8" s="304"/>
      <c r="K8" s="232"/>
      <c r="Q8" s="228"/>
      <c r="R8" s="228"/>
      <c r="S8" s="228"/>
      <c r="T8" s="228"/>
      <c r="U8" s="228"/>
      <c r="V8" s="228"/>
      <c r="W8" s="228"/>
      <c r="X8" s="228"/>
      <c r="Y8" s="228"/>
      <c r="Z8" s="228"/>
      <c r="AA8" s="228"/>
      <c r="AB8" s="228"/>
      <c r="AC8" s="228"/>
    </row>
    <row r="9" spans="1:44" s="230" customFormat="1" ht="14.4" customHeight="1">
      <c r="A9" s="228"/>
      <c r="B9" s="166"/>
      <c r="C9" s="303"/>
      <c r="D9" s="303"/>
      <c r="E9" s="432" t="s">
        <v>78</v>
      </c>
      <c r="F9" s="433"/>
      <c r="G9" s="433"/>
      <c r="H9" s="433"/>
      <c r="I9" s="303"/>
      <c r="J9" s="304"/>
      <c r="K9" s="232"/>
      <c r="Q9" s="228"/>
      <c r="R9" s="228"/>
      <c r="S9" s="228"/>
      <c r="T9" s="228"/>
      <c r="U9" s="228"/>
      <c r="V9" s="228"/>
      <c r="W9" s="228"/>
      <c r="X9" s="228"/>
      <c r="Y9" s="228"/>
      <c r="Z9" s="228"/>
      <c r="AA9" s="228"/>
      <c r="AB9" s="228"/>
      <c r="AC9" s="228"/>
    </row>
    <row r="10" spans="1:44" s="230" customFormat="1">
      <c r="A10" s="228"/>
      <c r="B10" s="166"/>
      <c r="C10" s="303"/>
      <c r="D10" s="303"/>
      <c r="E10" s="303"/>
      <c r="F10" s="303"/>
      <c r="G10" s="303"/>
      <c r="H10" s="303"/>
      <c r="I10" s="303"/>
      <c r="J10" s="304"/>
      <c r="K10" s="232"/>
      <c r="Q10" s="228"/>
      <c r="R10" s="228"/>
      <c r="S10" s="228"/>
      <c r="T10" s="228"/>
      <c r="U10" s="228"/>
      <c r="V10" s="228"/>
      <c r="W10" s="228"/>
      <c r="X10" s="228"/>
      <c r="Y10" s="228"/>
      <c r="Z10" s="228"/>
      <c r="AA10" s="228"/>
      <c r="AB10" s="228"/>
      <c r="AC10" s="228"/>
    </row>
    <row r="11" spans="1:44" s="230" customFormat="1" ht="12" customHeight="1" thickBot="1">
      <c r="A11" s="228"/>
      <c r="B11" s="166"/>
      <c r="C11" s="303"/>
      <c r="D11" s="302" t="s">
        <v>16</v>
      </c>
      <c r="E11" s="303"/>
      <c r="F11" s="168" t="s">
        <v>3</v>
      </c>
      <c r="G11" s="303"/>
      <c r="H11" s="303"/>
      <c r="I11" s="302"/>
      <c r="J11" s="305" t="s">
        <v>3</v>
      </c>
      <c r="K11" s="232"/>
      <c r="Q11" s="228"/>
      <c r="R11" s="228"/>
      <c r="S11" s="228"/>
      <c r="T11" s="228"/>
      <c r="U11" s="228"/>
      <c r="V11" s="228"/>
      <c r="W11" s="228"/>
      <c r="X11" s="228"/>
      <c r="Y11" s="228"/>
      <c r="Z11" s="228"/>
      <c r="AA11" s="228"/>
      <c r="AB11" s="228"/>
      <c r="AC11" s="228"/>
    </row>
    <row r="12" spans="1:44" s="230" customFormat="1" ht="12" customHeight="1" thickBot="1">
      <c r="A12" s="228"/>
      <c r="B12" s="166"/>
      <c r="C12" s="303"/>
      <c r="D12" s="302" t="s">
        <v>17</v>
      </c>
      <c r="E12" s="303"/>
      <c r="F12" s="168" t="s">
        <v>18</v>
      </c>
      <c r="G12" s="303"/>
      <c r="H12" s="303"/>
      <c r="I12" s="168" t="s">
        <v>19</v>
      </c>
      <c r="J12" s="231" t="s">
        <v>549</v>
      </c>
      <c r="K12" s="232"/>
      <c r="Q12" s="228"/>
      <c r="R12" s="228"/>
      <c r="S12" s="228"/>
      <c r="T12" s="228"/>
      <c r="U12" s="228"/>
      <c r="V12" s="228"/>
      <c r="W12" s="228"/>
      <c r="X12" s="228"/>
      <c r="Y12" s="228"/>
      <c r="Z12" s="228"/>
      <c r="AA12" s="228"/>
      <c r="AB12" s="228"/>
      <c r="AC12" s="228"/>
    </row>
    <row r="13" spans="1:44" s="230" customFormat="1" ht="10.75" customHeight="1">
      <c r="A13" s="228"/>
      <c r="B13" s="166"/>
      <c r="C13" s="303"/>
      <c r="D13" s="303"/>
      <c r="E13" s="303"/>
      <c r="F13" s="303"/>
      <c r="G13" s="303"/>
      <c r="H13" s="303"/>
      <c r="I13" s="303"/>
      <c r="J13" s="304"/>
      <c r="K13" s="232"/>
      <c r="Q13" s="228"/>
      <c r="R13" s="228"/>
      <c r="S13" s="228"/>
      <c r="T13" s="228"/>
      <c r="U13" s="228"/>
      <c r="V13" s="228"/>
      <c r="W13" s="228"/>
      <c r="X13" s="228"/>
      <c r="Y13" s="228"/>
      <c r="Z13" s="228"/>
      <c r="AA13" s="228"/>
      <c r="AB13" s="228"/>
      <c r="AC13" s="228"/>
    </row>
    <row r="14" spans="1:44" s="230" customFormat="1" ht="12" customHeight="1">
      <c r="A14" s="228"/>
      <c r="B14" s="166"/>
      <c r="C14" s="303"/>
      <c r="D14" s="302" t="s">
        <v>20</v>
      </c>
      <c r="E14" s="303"/>
      <c r="F14" s="303"/>
      <c r="G14" s="303"/>
      <c r="H14" s="303"/>
      <c r="I14" s="302" t="s">
        <v>21</v>
      </c>
      <c r="J14" s="305">
        <v>581011</v>
      </c>
      <c r="K14" s="232"/>
      <c r="Q14" s="228"/>
      <c r="R14" s="228"/>
      <c r="S14" s="228"/>
      <c r="T14" s="228"/>
      <c r="U14" s="228"/>
      <c r="V14" s="228"/>
      <c r="W14" s="228"/>
      <c r="X14" s="228"/>
      <c r="Y14" s="228"/>
      <c r="Z14" s="228"/>
      <c r="AA14" s="228"/>
      <c r="AB14" s="228"/>
      <c r="AC14" s="228"/>
    </row>
    <row r="15" spans="1:44" s="230" customFormat="1" ht="18" customHeight="1">
      <c r="A15" s="228"/>
      <c r="B15" s="166"/>
      <c r="C15" s="303"/>
      <c r="D15" s="303"/>
      <c r="E15" s="168" t="s">
        <v>22</v>
      </c>
      <c r="F15" s="303"/>
      <c r="G15" s="303"/>
      <c r="H15" s="303"/>
      <c r="I15" s="302" t="s">
        <v>23</v>
      </c>
      <c r="J15" s="305" t="s">
        <v>3</v>
      </c>
      <c r="K15" s="232"/>
      <c r="Q15" s="228"/>
      <c r="R15" s="228"/>
      <c r="S15" s="228"/>
      <c r="T15" s="228"/>
      <c r="U15" s="228"/>
      <c r="V15" s="228"/>
      <c r="W15" s="228"/>
      <c r="X15" s="228"/>
      <c r="Y15" s="228"/>
      <c r="Z15" s="228"/>
      <c r="AA15" s="228"/>
      <c r="AB15" s="228"/>
      <c r="AC15" s="228"/>
    </row>
    <row r="16" spans="1:44" s="230" customFormat="1" ht="5.5" customHeight="1" thickBot="1">
      <c r="A16" s="228"/>
      <c r="B16" s="166"/>
      <c r="C16" s="303"/>
      <c r="D16" s="303"/>
      <c r="E16" s="303"/>
      <c r="F16" s="303"/>
      <c r="G16" s="303"/>
      <c r="H16" s="303"/>
      <c r="I16" s="303"/>
      <c r="J16" s="304"/>
      <c r="K16" s="232"/>
      <c r="Q16" s="228"/>
      <c r="R16" s="228"/>
      <c r="S16" s="228"/>
      <c r="T16" s="228"/>
      <c r="U16" s="228"/>
      <c r="V16" s="228"/>
      <c r="W16" s="228"/>
      <c r="X16" s="228"/>
      <c r="Y16" s="228"/>
      <c r="Z16" s="228"/>
      <c r="AA16" s="228"/>
      <c r="AB16" s="228"/>
      <c r="AC16" s="228"/>
    </row>
    <row r="17" spans="1:29" s="230" customFormat="1" ht="15" customHeight="1" thickBot="1">
      <c r="A17" s="228"/>
      <c r="B17" s="166"/>
      <c r="C17" s="303"/>
      <c r="D17" s="306" t="s">
        <v>548</v>
      </c>
      <c r="E17" s="303"/>
      <c r="F17" s="303"/>
      <c r="G17" s="303"/>
      <c r="H17" s="303"/>
      <c r="I17" s="168" t="s">
        <v>21</v>
      </c>
      <c r="J17" s="169" t="str">
        <f>'Rekapitulace stavby'!AN13</f>
        <v>Vyplň údaj</v>
      </c>
      <c r="K17" s="232"/>
      <c r="Q17" s="228"/>
      <c r="R17" s="228"/>
      <c r="S17" s="228"/>
      <c r="T17" s="228"/>
      <c r="U17" s="228"/>
      <c r="V17" s="228"/>
      <c r="W17" s="228"/>
      <c r="X17" s="228"/>
      <c r="Y17" s="228"/>
      <c r="Z17" s="228"/>
      <c r="AA17" s="228"/>
      <c r="AB17" s="228"/>
      <c r="AC17" s="228"/>
    </row>
    <row r="18" spans="1:29" s="230" customFormat="1" ht="18" customHeight="1" thickBot="1">
      <c r="A18" s="228"/>
      <c r="B18" s="166"/>
      <c r="C18" s="303"/>
      <c r="D18" s="303"/>
      <c r="E18" s="428" t="str">
        <f>'Rekapitulace stavby'!E14</f>
        <v>Vyplň údaj</v>
      </c>
      <c r="F18" s="429"/>
      <c r="G18" s="430"/>
      <c r="H18" s="307"/>
      <c r="I18" s="168" t="s">
        <v>23</v>
      </c>
      <c r="J18" s="169" t="str">
        <f>'Rekapitulace stavby'!AN14</f>
        <v>Vyplň údaj</v>
      </c>
      <c r="K18" s="232"/>
      <c r="Q18" s="228"/>
      <c r="R18" s="228"/>
      <c r="S18" s="228"/>
      <c r="T18" s="228"/>
      <c r="U18" s="228"/>
      <c r="V18" s="228"/>
      <c r="W18" s="228"/>
      <c r="X18" s="228"/>
      <c r="Y18" s="228"/>
      <c r="Z18" s="228"/>
      <c r="AA18" s="228"/>
      <c r="AB18" s="228"/>
      <c r="AC18" s="228"/>
    </row>
    <row r="19" spans="1:29" s="230" customFormat="1" ht="7" customHeight="1">
      <c r="A19" s="228"/>
      <c r="B19" s="166"/>
      <c r="C19" s="303"/>
      <c r="D19" s="303"/>
      <c r="E19" s="303"/>
      <c r="F19" s="303"/>
      <c r="G19" s="303"/>
      <c r="H19" s="303"/>
      <c r="I19" s="303"/>
      <c r="J19" s="304"/>
      <c r="K19" s="232"/>
      <c r="Q19" s="228"/>
      <c r="R19" s="228"/>
      <c r="S19" s="228"/>
      <c r="T19" s="228"/>
      <c r="U19" s="228"/>
      <c r="V19" s="228"/>
      <c r="W19" s="228"/>
      <c r="X19" s="228"/>
      <c r="Y19" s="228"/>
      <c r="Z19" s="228"/>
      <c r="AA19" s="228"/>
      <c r="AB19" s="228"/>
      <c r="AC19" s="228"/>
    </row>
    <row r="20" spans="1:29" s="230" customFormat="1" ht="12" customHeight="1">
      <c r="A20" s="228"/>
      <c r="B20" s="166"/>
      <c r="C20" s="303"/>
      <c r="D20" s="302" t="s">
        <v>25</v>
      </c>
      <c r="E20" s="303"/>
      <c r="F20" s="303"/>
      <c r="G20" s="303"/>
      <c r="H20" s="303"/>
      <c r="I20" s="302" t="s">
        <v>21</v>
      </c>
      <c r="J20" s="305" t="s">
        <v>3</v>
      </c>
      <c r="K20" s="232"/>
      <c r="Q20" s="228"/>
      <c r="R20" s="228"/>
      <c r="S20" s="228"/>
      <c r="T20" s="228"/>
      <c r="U20" s="228"/>
      <c r="V20" s="228"/>
      <c r="W20" s="228"/>
      <c r="X20" s="228"/>
      <c r="Y20" s="228"/>
      <c r="Z20" s="228"/>
      <c r="AA20" s="228"/>
      <c r="AB20" s="228"/>
      <c r="AC20" s="228"/>
    </row>
    <row r="21" spans="1:29" s="230" customFormat="1" ht="18" customHeight="1">
      <c r="A21" s="228"/>
      <c r="B21" s="166"/>
      <c r="C21" s="303"/>
      <c r="D21" s="303"/>
      <c r="E21" s="168" t="s">
        <v>26</v>
      </c>
      <c r="F21" s="303"/>
      <c r="G21" s="303"/>
      <c r="H21" s="303"/>
      <c r="I21" s="302" t="s">
        <v>23</v>
      </c>
      <c r="J21" s="305" t="s">
        <v>3</v>
      </c>
      <c r="K21" s="232"/>
      <c r="Q21" s="228"/>
      <c r="R21" s="228"/>
      <c r="S21" s="228"/>
      <c r="T21" s="228"/>
      <c r="U21" s="228"/>
      <c r="V21" s="228"/>
      <c r="W21" s="228"/>
      <c r="X21" s="228"/>
      <c r="Y21" s="228"/>
      <c r="Z21" s="228"/>
      <c r="AA21" s="228"/>
      <c r="AB21" s="228"/>
      <c r="AC21" s="228"/>
    </row>
    <row r="22" spans="1:29" s="230" customFormat="1" ht="7" customHeight="1">
      <c r="A22" s="228"/>
      <c r="B22" s="166"/>
      <c r="C22" s="303"/>
      <c r="D22" s="303"/>
      <c r="E22" s="303"/>
      <c r="F22" s="303"/>
      <c r="G22" s="303"/>
      <c r="H22" s="303"/>
      <c r="I22" s="303"/>
      <c r="J22" s="304"/>
      <c r="K22" s="232"/>
      <c r="Q22" s="228"/>
      <c r="R22" s="228"/>
      <c r="S22" s="228"/>
      <c r="T22" s="228"/>
      <c r="U22" s="228"/>
      <c r="V22" s="228"/>
      <c r="W22" s="228"/>
      <c r="X22" s="228"/>
      <c r="Y22" s="228"/>
      <c r="Z22" s="228"/>
      <c r="AA22" s="228"/>
      <c r="AB22" s="228"/>
      <c r="AC22" s="228"/>
    </row>
    <row r="23" spans="1:29" s="230" customFormat="1" ht="12" customHeight="1">
      <c r="A23" s="228"/>
      <c r="B23" s="166"/>
      <c r="C23" s="303"/>
      <c r="D23" s="302" t="s">
        <v>28</v>
      </c>
      <c r="E23" s="303"/>
      <c r="F23" s="303"/>
      <c r="G23" s="303"/>
      <c r="H23" s="303"/>
      <c r="I23" s="302" t="s">
        <v>21</v>
      </c>
      <c r="J23" s="305" t="s">
        <v>29</v>
      </c>
      <c r="K23" s="232"/>
      <c r="Q23" s="228"/>
      <c r="R23" s="228"/>
      <c r="S23" s="228"/>
      <c r="T23" s="228"/>
      <c r="U23" s="228"/>
      <c r="V23" s="228"/>
      <c r="W23" s="228"/>
      <c r="X23" s="228"/>
      <c r="Y23" s="228"/>
      <c r="Z23" s="228"/>
      <c r="AA23" s="228"/>
      <c r="AB23" s="228"/>
      <c r="AC23" s="228"/>
    </row>
    <row r="24" spans="1:29" s="230" customFormat="1" ht="18" customHeight="1">
      <c r="A24" s="228"/>
      <c r="B24" s="166"/>
      <c r="C24" s="303"/>
      <c r="D24" s="303"/>
      <c r="E24" s="168" t="s">
        <v>30</v>
      </c>
      <c r="F24" s="303"/>
      <c r="G24" s="303"/>
      <c r="H24" s="303"/>
      <c r="I24" s="302" t="s">
        <v>23</v>
      </c>
      <c r="J24" s="305" t="s">
        <v>3</v>
      </c>
      <c r="K24" s="232"/>
      <c r="Q24" s="228"/>
      <c r="R24" s="228"/>
      <c r="S24" s="228"/>
      <c r="T24" s="228"/>
      <c r="U24" s="228"/>
      <c r="V24" s="228"/>
      <c r="W24" s="228"/>
      <c r="X24" s="228"/>
      <c r="Y24" s="228"/>
      <c r="Z24" s="228"/>
      <c r="AA24" s="228"/>
      <c r="AB24" s="228"/>
      <c r="AC24" s="228"/>
    </row>
    <row r="25" spans="1:29" s="230" customFormat="1" ht="7" customHeight="1">
      <c r="A25" s="228"/>
      <c r="B25" s="166"/>
      <c r="C25" s="303"/>
      <c r="D25" s="303"/>
      <c r="E25" s="303"/>
      <c r="F25" s="303"/>
      <c r="G25" s="303"/>
      <c r="H25" s="303"/>
      <c r="I25" s="303"/>
      <c r="J25" s="304"/>
      <c r="K25" s="232"/>
      <c r="Q25" s="228"/>
      <c r="R25" s="228"/>
      <c r="S25" s="228"/>
      <c r="T25" s="228"/>
      <c r="U25" s="228"/>
      <c r="V25" s="228"/>
      <c r="W25" s="228"/>
      <c r="X25" s="228"/>
      <c r="Y25" s="228"/>
      <c r="Z25" s="228"/>
      <c r="AA25" s="228"/>
      <c r="AB25" s="228"/>
      <c r="AC25" s="228"/>
    </row>
    <row r="26" spans="1:29" s="230" customFormat="1" ht="12" customHeight="1">
      <c r="A26" s="228"/>
      <c r="B26" s="166"/>
      <c r="C26" s="303"/>
      <c r="D26" s="302" t="s">
        <v>31</v>
      </c>
      <c r="E26" s="303"/>
      <c r="F26" s="303"/>
      <c r="G26" s="303"/>
      <c r="H26" s="303"/>
      <c r="I26" s="303"/>
      <c r="J26" s="304"/>
      <c r="K26" s="232"/>
      <c r="Q26" s="228"/>
      <c r="R26" s="228"/>
      <c r="S26" s="228"/>
      <c r="T26" s="228"/>
      <c r="U26" s="228"/>
      <c r="V26" s="228"/>
      <c r="W26" s="228"/>
      <c r="X26" s="228"/>
      <c r="Y26" s="228"/>
      <c r="Z26" s="228"/>
      <c r="AA26" s="228"/>
      <c r="AB26" s="228"/>
      <c r="AC26" s="228"/>
    </row>
    <row r="27" spans="1:29" s="236" customFormat="1" ht="14.4" customHeight="1">
      <c r="A27" s="234"/>
      <c r="B27" s="172"/>
      <c r="C27" s="308"/>
      <c r="D27" s="308"/>
      <c r="E27" s="437" t="s">
        <v>3</v>
      </c>
      <c r="F27" s="437"/>
      <c r="G27" s="437"/>
      <c r="H27" s="437"/>
      <c r="I27" s="308"/>
      <c r="J27" s="309"/>
      <c r="K27" s="275"/>
      <c r="Q27" s="234"/>
      <c r="R27" s="234"/>
      <c r="S27" s="234"/>
      <c r="T27" s="234"/>
      <c r="U27" s="234"/>
      <c r="V27" s="234"/>
      <c r="W27" s="234"/>
      <c r="X27" s="234"/>
      <c r="Y27" s="234"/>
      <c r="Z27" s="234"/>
      <c r="AA27" s="234"/>
      <c r="AB27" s="234"/>
      <c r="AC27" s="234"/>
    </row>
    <row r="28" spans="1:29" s="230" customFormat="1" ht="7" customHeight="1">
      <c r="A28" s="228"/>
      <c r="B28" s="166"/>
      <c r="C28" s="303"/>
      <c r="D28" s="303"/>
      <c r="E28" s="303"/>
      <c r="F28" s="303"/>
      <c r="G28" s="303"/>
      <c r="H28" s="303"/>
      <c r="I28" s="303"/>
      <c r="J28" s="304"/>
      <c r="K28" s="232"/>
      <c r="Q28" s="228"/>
      <c r="R28" s="228"/>
      <c r="S28" s="228"/>
      <c r="T28" s="228"/>
      <c r="U28" s="228"/>
      <c r="V28" s="228"/>
      <c r="W28" s="228"/>
      <c r="X28" s="228"/>
      <c r="Y28" s="228"/>
      <c r="Z28" s="228"/>
      <c r="AA28" s="228"/>
      <c r="AB28" s="228"/>
      <c r="AC28" s="228"/>
    </row>
    <row r="29" spans="1:29" s="230" customFormat="1" ht="7" customHeight="1">
      <c r="A29" s="228"/>
      <c r="B29" s="166"/>
      <c r="C29" s="303"/>
      <c r="D29" s="173"/>
      <c r="E29" s="173"/>
      <c r="F29" s="173"/>
      <c r="G29" s="173"/>
      <c r="H29" s="173"/>
      <c r="I29" s="173"/>
      <c r="J29" s="310"/>
      <c r="K29" s="232"/>
      <c r="Q29" s="228"/>
      <c r="R29" s="228"/>
      <c r="S29" s="228"/>
      <c r="T29" s="228"/>
      <c r="U29" s="228"/>
      <c r="V29" s="228"/>
      <c r="W29" s="228"/>
      <c r="X29" s="228"/>
      <c r="Y29" s="228"/>
      <c r="Z29" s="228"/>
      <c r="AA29" s="228"/>
      <c r="AB29" s="228"/>
      <c r="AC29" s="228"/>
    </row>
    <row r="30" spans="1:29" s="230" customFormat="1" ht="25.4" customHeight="1">
      <c r="A30" s="228"/>
      <c r="B30" s="166"/>
      <c r="C30" s="303"/>
      <c r="D30" s="311" t="s">
        <v>33</v>
      </c>
      <c r="E30" s="303"/>
      <c r="F30" s="303"/>
      <c r="G30" s="303"/>
      <c r="H30" s="303"/>
      <c r="I30" s="303"/>
      <c r="J30" s="312">
        <f>ROUND(J86, 2)</f>
        <v>0</v>
      </c>
      <c r="K30" s="232"/>
      <c r="Q30" s="228"/>
      <c r="R30" s="228"/>
      <c r="S30" s="228"/>
      <c r="T30" s="228"/>
      <c r="U30" s="228"/>
      <c r="V30" s="228"/>
      <c r="W30" s="228"/>
      <c r="X30" s="228"/>
      <c r="Y30" s="228"/>
      <c r="Z30" s="228"/>
      <c r="AA30" s="228"/>
      <c r="AB30" s="228"/>
      <c r="AC30" s="228"/>
    </row>
    <row r="31" spans="1:29" s="230" customFormat="1" ht="7" customHeight="1">
      <c r="A31" s="228"/>
      <c r="B31" s="166"/>
      <c r="C31" s="303"/>
      <c r="D31" s="173"/>
      <c r="E31" s="173"/>
      <c r="F31" s="173"/>
      <c r="G31" s="173"/>
      <c r="H31" s="173"/>
      <c r="I31" s="173"/>
      <c r="J31" s="310"/>
      <c r="K31" s="232"/>
      <c r="Q31" s="228"/>
      <c r="R31" s="228"/>
      <c r="S31" s="228"/>
      <c r="T31" s="228"/>
      <c r="U31" s="228"/>
      <c r="V31" s="228"/>
      <c r="W31" s="228"/>
      <c r="X31" s="228"/>
      <c r="Y31" s="228"/>
      <c r="Z31" s="228"/>
      <c r="AA31" s="228"/>
      <c r="AB31" s="228"/>
      <c r="AC31" s="228"/>
    </row>
    <row r="32" spans="1:29" s="230" customFormat="1" ht="14.4" customHeight="1">
      <c r="A32" s="228"/>
      <c r="B32" s="166"/>
      <c r="C32" s="303"/>
      <c r="D32" s="303"/>
      <c r="E32" s="303"/>
      <c r="F32" s="313" t="s">
        <v>35</v>
      </c>
      <c r="G32" s="303"/>
      <c r="H32" s="303"/>
      <c r="I32" s="313" t="s">
        <v>34</v>
      </c>
      <c r="J32" s="314" t="s">
        <v>36</v>
      </c>
      <c r="K32" s="232"/>
      <c r="Q32" s="228"/>
      <c r="R32" s="228"/>
      <c r="S32" s="228"/>
      <c r="T32" s="228"/>
      <c r="U32" s="228"/>
      <c r="V32" s="228"/>
      <c r="W32" s="228"/>
      <c r="X32" s="228"/>
      <c r="Y32" s="228"/>
      <c r="Z32" s="228"/>
      <c r="AA32" s="228"/>
      <c r="AB32" s="228"/>
      <c r="AC32" s="228"/>
    </row>
    <row r="33" spans="1:29" s="230" customFormat="1" ht="14.4" customHeight="1">
      <c r="A33" s="228"/>
      <c r="B33" s="166"/>
      <c r="C33" s="303"/>
      <c r="D33" s="315" t="s">
        <v>37</v>
      </c>
      <c r="E33" s="302" t="s">
        <v>38</v>
      </c>
      <c r="F33" s="316">
        <f>ROUND((SUM(BC86:BC162)),  2)</f>
        <v>0</v>
      </c>
      <c r="G33" s="303"/>
      <c r="H33" s="303"/>
      <c r="I33" s="317">
        <v>0.21</v>
      </c>
      <c r="J33" s="318">
        <f>ROUND(((SUM(BC86:BC162))*I33),  2)</f>
        <v>0</v>
      </c>
      <c r="K33" s="232"/>
      <c r="Q33" s="228"/>
      <c r="R33" s="228"/>
      <c r="S33" s="228"/>
      <c r="T33" s="228"/>
      <c r="U33" s="228"/>
      <c r="V33" s="228"/>
      <c r="W33" s="228"/>
      <c r="X33" s="228"/>
      <c r="Y33" s="228"/>
      <c r="Z33" s="228"/>
      <c r="AA33" s="228"/>
      <c r="AB33" s="228"/>
      <c r="AC33" s="228"/>
    </row>
    <row r="34" spans="1:29" s="230" customFormat="1" ht="14.4" customHeight="1">
      <c r="A34" s="228"/>
      <c r="B34" s="166"/>
      <c r="C34" s="303"/>
      <c r="D34" s="303"/>
      <c r="E34" s="302" t="s">
        <v>39</v>
      </c>
      <c r="F34" s="316">
        <f>ROUND((SUM(BD86:BD162)),  2)</f>
        <v>0</v>
      </c>
      <c r="G34" s="303"/>
      <c r="H34" s="303"/>
      <c r="I34" s="317">
        <v>0.15</v>
      </c>
      <c r="J34" s="318">
        <f>ROUND(((SUM(BD86:BD162))*I34),  2)</f>
        <v>0</v>
      </c>
      <c r="K34" s="232"/>
      <c r="Q34" s="228"/>
      <c r="R34" s="228"/>
      <c r="S34" s="228"/>
      <c r="T34" s="228"/>
      <c r="U34" s="228"/>
      <c r="V34" s="228"/>
      <c r="W34" s="228"/>
      <c r="X34" s="228"/>
      <c r="Y34" s="228"/>
      <c r="Z34" s="228"/>
      <c r="AA34" s="228"/>
      <c r="AB34" s="228"/>
      <c r="AC34" s="228"/>
    </row>
    <row r="35" spans="1:29" s="230" customFormat="1" ht="14.4" hidden="1" customHeight="1">
      <c r="A35" s="228"/>
      <c r="B35" s="166"/>
      <c r="C35" s="303"/>
      <c r="D35" s="303"/>
      <c r="E35" s="302" t="s">
        <v>40</v>
      </c>
      <c r="F35" s="316">
        <f>ROUND((SUM(BE86:BE162)),  2)</f>
        <v>0</v>
      </c>
      <c r="G35" s="303"/>
      <c r="H35" s="303"/>
      <c r="I35" s="317">
        <v>0.21</v>
      </c>
      <c r="J35" s="318">
        <f>0</f>
        <v>0</v>
      </c>
      <c r="K35" s="232"/>
      <c r="Q35" s="228"/>
      <c r="R35" s="228"/>
      <c r="S35" s="228"/>
      <c r="T35" s="228"/>
      <c r="U35" s="228"/>
      <c r="V35" s="228"/>
      <c r="W35" s="228"/>
      <c r="X35" s="228"/>
      <c r="Y35" s="228"/>
      <c r="Z35" s="228"/>
      <c r="AA35" s="228"/>
      <c r="AB35" s="228"/>
      <c r="AC35" s="228"/>
    </row>
    <row r="36" spans="1:29" s="230" customFormat="1" ht="14.4" hidden="1" customHeight="1">
      <c r="A36" s="228"/>
      <c r="B36" s="166"/>
      <c r="C36" s="303"/>
      <c r="D36" s="303"/>
      <c r="E36" s="302" t="s">
        <v>41</v>
      </c>
      <c r="F36" s="316">
        <f>ROUND((SUM(BF86:BF162)),  2)</f>
        <v>0</v>
      </c>
      <c r="G36" s="303"/>
      <c r="H36" s="303"/>
      <c r="I36" s="317">
        <v>0.15</v>
      </c>
      <c r="J36" s="318">
        <f>0</f>
        <v>0</v>
      </c>
      <c r="K36" s="232"/>
      <c r="Q36" s="228"/>
      <c r="R36" s="228"/>
      <c r="S36" s="228"/>
      <c r="T36" s="228"/>
      <c r="U36" s="228"/>
      <c r="V36" s="228"/>
      <c r="W36" s="228"/>
      <c r="X36" s="228"/>
      <c r="Y36" s="228"/>
      <c r="Z36" s="228"/>
      <c r="AA36" s="228"/>
      <c r="AB36" s="228"/>
      <c r="AC36" s="228"/>
    </row>
    <row r="37" spans="1:29" s="230" customFormat="1" ht="14.4" hidden="1" customHeight="1">
      <c r="A37" s="228"/>
      <c r="B37" s="166"/>
      <c r="C37" s="303"/>
      <c r="D37" s="303"/>
      <c r="E37" s="302" t="s">
        <v>42</v>
      </c>
      <c r="F37" s="316">
        <f>ROUND((SUM(BG86:BG162)),  2)</f>
        <v>0</v>
      </c>
      <c r="G37" s="303"/>
      <c r="H37" s="303"/>
      <c r="I37" s="317">
        <v>0</v>
      </c>
      <c r="J37" s="318">
        <f>0</f>
        <v>0</v>
      </c>
      <c r="K37" s="232"/>
      <c r="Q37" s="228"/>
      <c r="R37" s="228"/>
      <c r="S37" s="228"/>
      <c r="T37" s="228"/>
      <c r="U37" s="228"/>
      <c r="V37" s="228"/>
      <c r="W37" s="228"/>
      <c r="X37" s="228"/>
      <c r="Y37" s="228"/>
      <c r="Z37" s="228"/>
      <c r="AA37" s="228"/>
      <c r="AB37" s="228"/>
      <c r="AC37" s="228"/>
    </row>
    <row r="38" spans="1:29" s="230" customFormat="1" ht="7" customHeight="1">
      <c r="A38" s="228"/>
      <c r="B38" s="166"/>
      <c r="C38" s="303"/>
      <c r="D38" s="303"/>
      <c r="E38" s="303"/>
      <c r="F38" s="303"/>
      <c r="G38" s="303"/>
      <c r="H38" s="303"/>
      <c r="I38" s="303"/>
      <c r="J38" s="304"/>
      <c r="K38" s="232"/>
      <c r="Q38" s="228"/>
      <c r="R38" s="228"/>
      <c r="S38" s="228"/>
      <c r="T38" s="228"/>
      <c r="U38" s="228"/>
      <c r="V38" s="228"/>
      <c r="W38" s="228"/>
      <c r="X38" s="228"/>
      <c r="Y38" s="228"/>
      <c r="Z38" s="228"/>
      <c r="AA38" s="228"/>
      <c r="AB38" s="228"/>
      <c r="AC38" s="228"/>
    </row>
    <row r="39" spans="1:29" s="230" customFormat="1" ht="25.4" customHeight="1">
      <c r="A39" s="228"/>
      <c r="B39" s="166"/>
      <c r="C39" s="319"/>
      <c r="D39" s="181" t="s">
        <v>43</v>
      </c>
      <c r="E39" s="182"/>
      <c r="F39" s="182"/>
      <c r="G39" s="183" t="s">
        <v>44</v>
      </c>
      <c r="H39" s="184" t="s">
        <v>45</v>
      </c>
      <c r="I39" s="182"/>
      <c r="J39" s="320">
        <f>SUM(J30:J37)</f>
        <v>0</v>
      </c>
      <c r="K39" s="232"/>
      <c r="Q39" s="228"/>
      <c r="R39" s="228"/>
      <c r="S39" s="228"/>
      <c r="T39" s="228"/>
      <c r="U39" s="228"/>
      <c r="V39" s="228"/>
      <c r="W39" s="228"/>
      <c r="X39" s="228"/>
      <c r="Y39" s="228"/>
      <c r="Z39" s="228"/>
      <c r="AA39" s="228"/>
      <c r="AB39" s="228"/>
      <c r="AC39" s="228"/>
    </row>
    <row r="40" spans="1:29" s="230" customFormat="1" ht="14.4" customHeight="1">
      <c r="A40" s="228"/>
      <c r="B40" s="186"/>
      <c r="C40" s="187"/>
      <c r="D40" s="187"/>
      <c r="E40" s="187"/>
      <c r="F40" s="187"/>
      <c r="G40" s="187"/>
      <c r="H40" s="187"/>
      <c r="I40" s="187"/>
      <c r="J40" s="321"/>
      <c r="K40" s="232"/>
      <c r="Q40" s="228"/>
      <c r="R40" s="228"/>
      <c r="S40" s="228"/>
      <c r="T40" s="228"/>
      <c r="U40" s="228"/>
      <c r="V40" s="228"/>
      <c r="W40" s="228"/>
      <c r="X40" s="228"/>
      <c r="Y40" s="228"/>
      <c r="Z40" s="228"/>
      <c r="AA40" s="228"/>
      <c r="AB40" s="228"/>
      <c r="AC40" s="228"/>
    </row>
    <row r="41" spans="1:29">
      <c r="B41" s="299"/>
      <c r="C41" s="299"/>
      <c r="D41" s="299"/>
      <c r="E41" s="299"/>
      <c r="F41" s="299"/>
      <c r="G41" s="299"/>
      <c r="H41" s="299"/>
      <c r="I41" s="299"/>
      <c r="J41" s="301"/>
      <c r="K41" s="272"/>
    </row>
    <row r="42" spans="1:29">
      <c r="B42" s="299"/>
      <c r="C42" s="299"/>
      <c r="D42" s="299"/>
      <c r="E42" s="299"/>
      <c r="F42" s="299"/>
      <c r="G42" s="299"/>
      <c r="H42" s="299"/>
      <c r="I42" s="299"/>
      <c r="J42" s="301"/>
      <c r="K42" s="272"/>
    </row>
    <row r="43" spans="1:29">
      <c r="B43" s="299"/>
      <c r="C43" s="299"/>
      <c r="D43" s="299"/>
      <c r="E43" s="299"/>
      <c r="F43" s="299"/>
      <c r="G43" s="299"/>
      <c r="H43" s="299"/>
      <c r="I43" s="299"/>
      <c r="J43" s="301"/>
      <c r="K43" s="272"/>
    </row>
    <row r="44" spans="1:29" s="230" customFormat="1" ht="7" customHeight="1">
      <c r="A44" s="228"/>
      <c r="B44" s="188"/>
      <c r="C44" s="189"/>
      <c r="D44" s="189"/>
      <c r="E44" s="189"/>
      <c r="F44" s="189"/>
      <c r="G44" s="189"/>
      <c r="H44" s="189"/>
      <c r="I44" s="189"/>
      <c r="J44" s="322"/>
      <c r="K44" s="232"/>
      <c r="Q44" s="228"/>
      <c r="R44" s="228"/>
      <c r="S44" s="228"/>
      <c r="T44" s="228"/>
      <c r="U44" s="228"/>
      <c r="V44" s="228"/>
      <c r="W44" s="228"/>
      <c r="X44" s="228"/>
      <c r="Y44" s="228"/>
      <c r="Z44" s="228"/>
      <c r="AA44" s="228"/>
      <c r="AB44" s="228"/>
      <c r="AC44" s="228"/>
    </row>
    <row r="45" spans="1:29" s="230" customFormat="1" ht="25" customHeight="1">
      <c r="A45" s="228"/>
      <c r="B45" s="166"/>
      <c r="C45" s="300" t="s">
        <v>85</v>
      </c>
      <c r="D45" s="303"/>
      <c r="E45" s="303"/>
      <c r="F45" s="303"/>
      <c r="G45" s="303"/>
      <c r="H45" s="303"/>
      <c r="I45" s="303"/>
      <c r="J45" s="304"/>
      <c r="K45" s="232"/>
      <c r="Q45" s="228"/>
      <c r="R45" s="228"/>
      <c r="S45" s="228"/>
      <c r="T45" s="228"/>
      <c r="U45" s="228"/>
      <c r="V45" s="228"/>
      <c r="W45" s="228"/>
      <c r="X45" s="228"/>
      <c r="Y45" s="228"/>
      <c r="Z45" s="228"/>
      <c r="AA45" s="228"/>
      <c r="AB45" s="228"/>
      <c r="AC45" s="228"/>
    </row>
    <row r="46" spans="1:29" s="230" customFormat="1" ht="7" customHeight="1">
      <c r="A46" s="228"/>
      <c r="B46" s="166"/>
      <c r="C46" s="303"/>
      <c r="D46" s="303"/>
      <c r="E46" s="303"/>
      <c r="F46" s="303"/>
      <c r="G46" s="303"/>
      <c r="H46" s="303"/>
      <c r="I46" s="303"/>
      <c r="J46" s="304"/>
      <c r="K46" s="232"/>
      <c r="Q46" s="228"/>
      <c r="R46" s="228"/>
      <c r="S46" s="228"/>
      <c r="T46" s="228"/>
      <c r="U46" s="228"/>
      <c r="V46" s="228"/>
      <c r="W46" s="228"/>
      <c r="X46" s="228"/>
      <c r="Y46" s="228"/>
      <c r="Z46" s="228"/>
      <c r="AA46" s="228"/>
      <c r="AB46" s="228"/>
      <c r="AC46" s="228"/>
    </row>
    <row r="47" spans="1:29" s="230" customFormat="1" ht="12" customHeight="1">
      <c r="A47" s="228"/>
      <c r="B47" s="166"/>
      <c r="C47" s="302" t="s">
        <v>14</v>
      </c>
      <c r="D47" s="303"/>
      <c r="E47" s="303"/>
      <c r="F47" s="303"/>
      <c r="G47" s="303"/>
      <c r="H47" s="303"/>
      <c r="I47" s="303"/>
      <c r="J47" s="304"/>
      <c r="K47" s="232"/>
      <c r="Q47" s="228"/>
      <c r="R47" s="228"/>
      <c r="S47" s="228"/>
      <c r="T47" s="228"/>
      <c r="U47" s="228"/>
      <c r="V47" s="228"/>
      <c r="W47" s="228"/>
      <c r="X47" s="228"/>
      <c r="Y47" s="228"/>
      <c r="Z47" s="228"/>
      <c r="AA47" s="228"/>
      <c r="AB47" s="228"/>
      <c r="AC47" s="228"/>
    </row>
    <row r="48" spans="1:29" s="230" customFormat="1" ht="14.4" customHeight="1">
      <c r="A48" s="228"/>
      <c r="B48" s="166"/>
      <c r="C48" s="303"/>
      <c r="D48" s="303"/>
      <c r="E48" s="434" t="str">
        <f>E7</f>
        <v>Komunikace pro pěší podél místnich komunikací - Obec Hřibojedy</v>
      </c>
      <c r="F48" s="435"/>
      <c r="G48" s="435"/>
      <c r="H48" s="435"/>
      <c r="I48" s="303"/>
      <c r="J48" s="304"/>
      <c r="K48" s="232"/>
      <c r="Q48" s="228"/>
      <c r="R48" s="228"/>
      <c r="S48" s="228"/>
      <c r="T48" s="228"/>
      <c r="U48" s="228"/>
      <c r="V48" s="228"/>
      <c r="W48" s="228"/>
      <c r="X48" s="228"/>
      <c r="Y48" s="228"/>
      <c r="Z48" s="228"/>
      <c r="AA48" s="228"/>
      <c r="AB48" s="228"/>
      <c r="AC48" s="228"/>
    </row>
    <row r="49" spans="1:45" s="230" customFormat="1" ht="12" customHeight="1">
      <c r="A49" s="228"/>
      <c r="B49" s="166"/>
      <c r="C49" s="302" t="s">
        <v>84</v>
      </c>
      <c r="D49" s="303"/>
      <c r="E49" s="303"/>
      <c r="F49" s="303"/>
      <c r="G49" s="303"/>
      <c r="H49" s="303"/>
      <c r="I49" s="303"/>
      <c r="J49" s="304"/>
      <c r="K49" s="232"/>
      <c r="Q49" s="228"/>
      <c r="R49" s="228"/>
      <c r="S49" s="228"/>
      <c r="T49" s="228"/>
      <c r="U49" s="228"/>
      <c r="V49" s="228"/>
      <c r="W49" s="228"/>
      <c r="X49" s="228"/>
      <c r="Y49" s="228"/>
      <c r="Z49" s="228"/>
      <c r="AA49" s="228"/>
      <c r="AB49" s="228"/>
      <c r="AC49" s="228"/>
    </row>
    <row r="50" spans="1:45" s="230" customFormat="1" ht="14.4" customHeight="1">
      <c r="A50" s="228"/>
      <c r="B50" s="166"/>
      <c r="C50" s="303"/>
      <c r="D50" s="303"/>
      <c r="E50" s="432" t="str">
        <f>E9</f>
        <v>Stavební práce na komunikace pro pěší</v>
      </c>
      <c r="F50" s="433"/>
      <c r="G50" s="433"/>
      <c r="H50" s="433"/>
      <c r="I50" s="303"/>
      <c r="J50" s="304"/>
      <c r="K50" s="232"/>
      <c r="Q50" s="228"/>
      <c r="R50" s="228"/>
      <c r="S50" s="228"/>
      <c r="T50" s="228"/>
      <c r="U50" s="228"/>
      <c r="V50" s="228"/>
      <c r="W50" s="228"/>
      <c r="X50" s="228"/>
      <c r="Y50" s="228"/>
      <c r="Z50" s="228"/>
      <c r="AA50" s="228"/>
      <c r="AB50" s="228"/>
      <c r="AC50" s="228"/>
    </row>
    <row r="51" spans="1:45" s="230" customFormat="1" ht="7" customHeight="1" thickBot="1">
      <c r="A51" s="228"/>
      <c r="B51" s="166"/>
      <c r="C51" s="303"/>
      <c r="D51" s="303"/>
      <c r="E51" s="303"/>
      <c r="F51" s="303"/>
      <c r="G51" s="303"/>
      <c r="H51" s="303"/>
      <c r="I51" s="303"/>
      <c r="J51" s="304"/>
      <c r="K51" s="232"/>
      <c r="Q51" s="228"/>
      <c r="R51" s="228"/>
      <c r="S51" s="228"/>
      <c r="T51" s="228"/>
      <c r="U51" s="228"/>
      <c r="V51" s="228"/>
      <c r="W51" s="228"/>
      <c r="X51" s="228"/>
      <c r="Y51" s="228"/>
      <c r="Z51" s="228"/>
      <c r="AA51" s="228"/>
      <c r="AB51" s="228"/>
      <c r="AC51" s="228"/>
    </row>
    <row r="52" spans="1:45" s="230" customFormat="1" ht="12" customHeight="1" thickBot="1">
      <c r="A52" s="228"/>
      <c r="B52" s="166"/>
      <c r="C52" s="302" t="s">
        <v>17</v>
      </c>
      <c r="D52" s="303"/>
      <c r="E52" s="303"/>
      <c r="F52" s="168" t="str">
        <f>F12</f>
        <v>Hřibojedy</v>
      </c>
      <c r="G52" s="303"/>
      <c r="H52" s="303"/>
      <c r="I52" s="168" t="s">
        <v>19</v>
      </c>
      <c r="J52" s="231" t="s">
        <v>549</v>
      </c>
      <c r="K52" s="232"/>
      <c r="Q52" s="228"/>
      <c r="R52" s="228"/>
      <c r="S52" s="228"/>
      <c r="T52" s="228"/>
      <c r="U52" s="228"/>
      <c r="V52" s="228"/>
      <c r="W52" s="228"/>
      <c r="X52" s="228"/>
      <c r="Y52" s="228"/>
      <c r="Z52" s="228"/>
      <c r="AA52" s="228"/>
      <c r="AB52" s="228"/>
      <c r="AC52" s="228"/>
    </row>
    <row r="53" spans="1:45" s="230" customFormat="1" ht="7" customHeight="1">
      <c r="A53" s="228"/>
      <c r="B53" s="166"/>
      <c r="C53" s="303"/>
      <c r="D53" s="303"/>
      <c r="E53" s="303"/>
      <c r="F53" s="303"/>
      <c r="G53" s="303"/>
      <c r="H53" s="303"/>
      <c r="I53" s="303"/>
      <c r="J53" s="304"/>
      <c r="K53" s="232"/>
      <c r="Q53" s="228"/>
      <c r="R53" s="228"/>
      <c r="S53" s="228"/>
      <c r="T53" s="228"/>
      <c r="U53" s="228"/>
      <c r="V53" s="228"/>
      <c r="W53" s="228"/>
      <c r="X53" s="228"/>
      <c r="Y53" s="228"/>
      <c r="Z53" s="228"/>
      <c r="AA53" s="228"/>
      <c r="AB53" s="228"/>
      <c r="AC53" s="228"/>
    </row>
    <row r="54" spans="1:45" s="230" customFormat="1" ht="26.4" customHeight="1" thickBot="1">
      <c r="A54" s="228"/>
      <c r="B54" s="166"/>
      <c r="C54" s="302" t="s">
        <v>20</v>
      </c>
      <c r="D54" s="303"/>
      <c r="E54" s="303"/>
      <c r="F54" s="168" t="str">
        <f>E15</f>
        <v>Obec Hřibojedy 60</v>
      </c>
      <c r="G54" s="303"/>
      <c r="H54" s="303"/>
      <c r="I54" s="302" t="s">
        <v>25</v>
      </c>
      <c r="J54" s="323" t="str">
        <f>E21</f>
        <v>Ingplan s.r.o., Velká Jesenice</v>
      </c>
      <c r="K54" s="232"/>
      <c r="Q54" s="228"/>
      <c r="R54" s="228"/>
      <c r="S54" s="228"/>
      <c r="T54" s="228"/>
      <c r="U54" s="228"/>
      <c r="V54" s="228"/>
      <c r="W54" s="228"/>
      <c r="X54" s="228"/>
      <c r="Y54" s="228"/>
      <c r="Z54" s="228"/>
      <c r="AA54" s="228"/>
      <c r="AB54" s="228"/>
      <c r="AC54" s="228"/>
    </row>
    <row r="55" spans="1:45" s="230" customFormat="1" ht="15.65" customHeight="1" thickBot="1">
      <c r="A55" s="228"/>
      <c r="B55" s="166"/>
      <c r="C55" s="168" t="s">
        <v>548</v>
      </c>
      <c r="D55" s="303"/>
      <c r="E55" s="303"/>
      <c r="F55" s="428" t="str">
        <f>E18</f>
        <v>Vyplň údaj</v>
      </c>
      <c r="G55" s="430"/>
      <c r="H55" s="303"/>
      <c r="I55" s="302" t="s">
        <v>28</v>
      </c>
      <c r="J55" s="323" t="str">
        <f>E24</f>
        <v>Janičatová</v>
      </c>
      <c r="K55" s="232"/>
      <c r="Q55" s="228"/>
      <c r="R55" s="228"/>
      <c r="S55" s="228"/>
      <c r="T55" s="228"/>
      <c r="U55" s="228"/>
      <c r="V55" s="228"/>
      <c r="W55" s="228"/>
      <c r="X55" s="228"/>
      <c r="Y55" s="228"/>
      <c r="Z55" s="228"/>
      <c r="AA55" s="228"/>
      <c r="AB55" s="228"/>
      <c r="AC55" s="228"/>
    </row>
    <row r="56" spans="1:45" s="230" customFormat="1" ht="10.25" customHeight="1">
      <c r="A56" s="228"/>
      <c r="B56" s="166"/>
      <c r="C56" s="303"/>
      <c r="D56" s="303"/>
      <c r="E56" s="303"/>
      <c r="F56" s="303"/>
      <c r="G56" s="303"/>
      <c r="H56" s="303"/>
      <c r="I56" s="303"/>
      <c r="J56" s="304"/>
      <c r="K56" s="232"/>
      <c r="Q56" s="228"/>
      <c r="R56" s="228"/>
      <c r="S56" s="228"/>
      <c r="T56" s="228"/>
      <c r="U56" s="228"/>
      <c r="V56" s="228"/>
      <c r="W56" s="228"/>
      <c r="X56" s="228"/>
      <c r="Y56" s="228"/>
      <c r="Z56" s="228"/>
      <c r="AA56" s="228"/>
      <c r="AB56" s="228"/>
      <c r="AC56" s="228"/>
    </row>
    <row r="57" spans="1:45" s="230" customFormat="1" ht="29.25" customHeight="1">
      <c r="A57" s="228"/>
      <c r="B57" s="166"/>
      <c r="C57" s="324" t="s">
        <v>86</v>
      </c>
      <c r="D57" s="319"/>
      <c r="E57" s="319"/>
      <c r="F57" s="319"/>
      <c r="G57" s="319"/>
      <c r="H57" s="319"/>
      <c r="I57" s="319"/>
      <c r="J57" s="325" t="s">
        <v>87</v>
      </c>
      <c r="K57" s="232"/>
      <c r="Q57" s="228"/>
      <c r="R57" s="228"/>
      <c r="S57" s="228"/>
      <c r="T57" s="228"/>
      <c r="U57" s="228"/>
      <c r="V57" s="228"/>
      <c r="W57" s="228"/>
      <c r="X57" s="228"/>
      <c r="Y57" s="228"/>
      <c r="Z57" s="228"/>
      <c r="AA57" s="228"/>
      <c r="AB57" s="228"/>
      <c r="AC57" s="228"/>
    </row>
    <row r="58" spans="1:45" s="230" customFormat="1" ht="10.25" customHeight="1">
      <c r="A58" s="228"/>
      <c r="B58" s="166"/>
      <c r="C58" s="303"/>
      <c r="D58" s="303"/>
      <c r="E58" s="303"/>
      <c r="F58" s="303"/>
      <c r="G58" s="303"/>
      <c r="H58" s="303"/>
      <c r="I58" s="303"/>
      <c r="J58" s="304"/>
      <c r="K58" s="232"/>
      <c r="Q58" s="228"/>
      <c r="R58" s="228"/>
      <c r="S58" s="228"/>
      <c r="T58" s="228"/>
      <c r="U58" s="228"/>
      <c r="V58" s="228"/>
      <c r="W58" s="228"/>
      <c r="X58" s="228"/>
      <c r="Y58" s="228"/>
      <c r="Z58" s="228"/>
      <c r="AA58" s="228"/>
      <c r="AB58" s="228"/>
      <c r="AC58" s="228"/>
    </row>
    <row r="59" spans="1:45" s="230" customFormat="1" ht="22.75" customHeight="1">
      <c r="A59" s="228"/>
      <c r="B59" s="166"/>
      <c r="C59" s="326" t="s">
        <v>65</v>
      </c>
      <c r="D59" s="303"/>
      <c r="E59" s="303"/>
      <c r="F59" s="303"/>
      <c r="G59" s="303"/>
      <c r="H59" s="303"/>
      <c r="I59" s="303"/>
      <c r="J59" s="312">
        <f>J86</f>
        <v>0</v>
      </c>
      <c r="K59" s="232"/>
      <c r="Q59" s="228"/>
      <c r="R59" s="228"/>
      <c r="S59" s="228"/>
      <c r="T59" s="228"/>
      <c r="U59" s="228"/>
      <c r="V59" s="228"/>
      <c r="W59" s="228"/>
      <c r="X59" s="228"/>
      <c r="Y59" s="228"/>
      <c r="Z59" s="228"/>
      <c r="AA59" s="228"/>
      <c r="AB59" s="228"/>
      <c r="AC59" s="228"/>
      <c r="AS59" s="225" t="s">
        <v>88</v>
      </c>
    </row>
    <row r="60" spans="1:45" s="238" customFormat="1" ht="25" customHeight="1">
      <c r="B60" s="195"/>
      <c r="C60" s="327"/>
      <c r="D60" s="196" t="s">
        <v>89</v>
      </c>
      <c r="E60" s="197"/>
      <c r="F60" s="197"/>
      <c r="G60" s="197"/>
      <c r="H60" s="197"/>
      <c r="I60" s="197"/>
      <c r="J60" s="328">
        <f>J87</f>
        <v>0</v>
      </c>
      <c r="K60" s="276"/>
    </row>
    <row r="61" spans="1:45" s="240" customFormat="1" ht="19.899999999999999" customHeight="1">
      <c r="B61" s="200"/>
      <c r="C61" s="329"/>
      <c r="D61" s="201" t="s">
        <v>90</v>
      </c>
      <c r="E61" s="202"/>
      <c r="F61" s="202"/>
      <c r="G61" s="202"/>
      <c r="H61" s="202"/>
      <c r="I61" s="202"/>
      <c r="J61" s="330">
        <f>J88</f>
        <v>0</v>
      </c>
      <c r="K61" s="277"/>
    </row>
    <row r="62" spans="1:45" s="240" customFormat="1" ht="19.899999999999999" customHeight="1">
      <c r="B62" s="200"/>
      <c r="C62" s="329"/>
      <c r="D62" s="201" t="s">
        <v>198</v>
      </c>
      <c r="E62" s="202"/>
      <c r="F62" s="202"/>
      <c r="G62" s="202"/>
      <c r="H62" s="202"/>
      <c r="I62" s="202"/>
      <c r="J62" s="330">
        <f>J95</f>
        <v>0</v>
      </c>
      <c r="K62" s="277"/>
    </row>
    <row r="63" spans="1:45" s="240" customFormat="1" ht="19.899999999999999" customHeight="1">
      <c r="B63" s="200"/>
      <c r="C63" s="329"/>
      <c r="D63" s="201" t="s">
        <v>199</v>
      </c>
      <c r="E63" s="202"/>
      <c r="F63" s="202"/>
      <c r="G63" s="202"/>
      <c r="H63" s="202"/>
      <c r="I63" s="202"/>
      <c r="J63" s="330">
        <f>J101</f>
        <v>0</v>
      </c>
      <c r="K63" s="277"/>
    </row>
    <row r="64" spans="1:45" s="240" customFormat="1" ht="19.899999999999999" customHeight="1">
      <c r="B64" s="200"/>
      <c r="C64" s="329"/>
      <c r="D64" s="201" t="s">
        <v>200</v>
      </c>
      <c r="E64" s="202"/>
      <c r="F64" s="202"/>
      <c r="G64" s="202"/>
      <c r="H64" s="202"/>
      <c r="I64" s="202"/>
      <c r="J64" s="330">
        <f>J108</f>
        <v>0</v>
      </c>
      <c r="K64" s="277"/>
    </row>
    <row r="65" spans="1:29" s="240" customFormat="1" ht="19.899999999999999" customHeight="1">
      <c r="B65" s="200"/>
      <c r="C65" s="329"/>
      <c r="D65" s="201" t="s">
        <v>91</v>
      </c>
      <c r="E65" s="202"/>
      <c r="F65" s="202"/>
      <c r="G65" s="202"/>
      <c r="H65" s="202"/>
      <c r="I65" s="202"/>
      <c r="J65" s="330">
        <f>J132</f>
        <v>0</v>
      </c>
      <c r="K65" s="277"/>
    </row>
    <row r="66" spans="1:29" s="240" customFormat="1" ht="19.899999999999999" customHeight="1">
      <c r="B66" s="200"/>
      <c r="C66" s="329"/>
      <c r="D66" s="201" t="s">
        <v>201</v>
      </c>
      <c r="E66" s="202"/>
      <c r="F66" s="202"/>
      <c r="G66" s="202"/>
      <c r="H66" s="202"/>
      <c r="I66" s="202"/>
      <c r="J66" s="330">
        <f>J160</f>
        <v>0</v>
      </c>
      <c r="K66" s="277"/>
    </row>
    <row r="67" spans="1:29" s="230" customFormat="1" ht="21.75" customHeight="1">
      <c r="A67" s="228"/>
      <c r="B67" s="166"/>
      <c r="C67" s="303"/>
      <c r="D67" s="303"/>
      <c r="E67" s="303"/>
      <c r="F67" s="303"/>
      <c r="G67" s="303"/>
      <c r="H67" s="303"/>
      <c r="I67" s="303"/>
      <c r="J67" s="304"/>
      <c r="K67" s="232"/>
      <c r="Q67" s="228"/>
      <c r="R67" s="228"/>
      <c r="S67" s="228"/>
      <c r="T67" s="228"/>
      <c r="U67" s="228"/>
      <c r="V67" s="228"/>
      <c r="W67" s="228"/>
      <c r="X67" s="228"/>
      <c r="Y67" s="228"/>
      <c r="Z67" s="228"/>
      <c r="AA67" s="228"/>
      <c r="AB67" s="228"/>
      <c r="AC67" s="228"/>
    </row>
    <row r="68" spans="1:29" s="230" customFormat="1" ht="7" customHeight="1">
      <c r="A68" s="228"/>
      <c r="B68" s="186"/>
      <c r="C68" s="187"/>
      <c r="D68" s="187"/>
      <c r="E68" s="187"/>
      <c r="F68" s="187"/>
      <c r="G68" s="187"/>
      <c r="H68" s="187"/>
      <c r="I68" s="187"/>
      <c r="J68" s="321"/>
      <c r="K68" s="232"/>
      <c r="Q68" s="228"/>
      <c r="R68" s="228"/>
      <c r="S68" s="228"/>
      <c r="T68" s="228"/>
      <c r="U68" s="228"/>
      <c r="V68" s="228"/>
      <c r="W68" s="228"/>
      <c r="X68" s="228"/>
      <c r="Y68" s="228"/>
      <c r="Z68" s="228"/>
      <c r="AA68" s="228"/>
      <c r="AB68" s="228"/>
      <c r="AC68" s="228"/>
    </row>
    <row r="69" spans="1:29">
      <c r="B69" s="299"/>
      <c r="C69" s="299"/>
      <c r="D69" s="299"/>
      <c r="E69" s="299"/>
      <c r="F69" s="299"/>
      <c r="G69" s="299"/>
      <c r="H69" s="299"/>
      <c r="I69" s="299"/>
      <c r="J69" s="301"/>
      <c r="K69" s="272"/>
    </row>
    <row r="70" spans="1:29">
      <c r="B70" s="299"/>
      <c r="C70" s="299"/>
      <c r="D70" s="299"/>
      <c r="E70" s="299"/>
      <c r="F70" s="299"/>
      <c r="G70" s="299"/>
      <c r="H70" s="299"/>
      <c r="I70" s="299"/>
      <c r="J70" s="301"/>
      <c r="K70" s="272"/>
    </row>
    <row r="71" spans="1:29">
      <c r="B71" s="299"/>
      <c r="C71" s="299"/>
      <c r="D71" s="299"/>
      <c r="E71" s="299"/>
      <c r="F71" s="299"/>
      <c r="G71" s="299"/>
      <c r="H71" s="299"/>
      <c r="I71" s="299"/>
      <c r="J71" s="301"/>
      <c r="K71" s="272"/>
    </row>
    <row r="72" spans="1:29" s="230" customFormat="1" ht="7" customHeight="1">
      <c r="A72" s="228"/>
      <c r="B72" s="188"/>
      <c r="C72" s="189"/>
      <c r="D72" s="189"/>
      <c r="E72" s="189"/>
      <c r="F72" s="189"/>
      <c r="G72" s="189"/>
      <c r="H72" s="189"/>
      <c r="I72" s="189"/>
      <c r="J72" s="322"/>
      <c r="K72" s="232"/>
      <c r="Q72" s="228"/>
      <c r="R72" s="228"/>
      <c r="S72" s="228"/>
      <c r="T72" s="228"/>
      <c r="U72" s="228"/>
      <c r="V72" s="228"/>
      <c r="W72" s="228"/>
      <c r="X72" s="228"/>
      <c r="Y72" s="228"/>
      <c r="Z72" s="228"/>
      <c r="AA72" s="228"/>
      <c r="AB72" s="228"/>
      <c r="AC72" s="228"/>
    </row>
    <row r="73" spans="1:29" s="230" customFormat="1" ht="25" customHeight="1">
      <c r="A73" s="228"/>
      <c r="B73" s="166"/>
      <c r="C73" s="300" t="s">
        <v>93</v>
      </c>
      <c r="D73" s="303"/>
      <c r="E73" s="303"/>
      <c r="F73" s="303"/>
      <c r="G73" s="303"/>
      <c r="H73" s="303"/>
      <c r="I73" s="303"/>
      <c r="J73" s="304"/>
      <c r="K73" s="232"/>
      <c r="Q73" s="228"/>
      <c r="R73" s="228"/>
      <c r="S73" s="228"/>
      <c r="T73" s="228"/>
      <c r="U73" s="228"/>
      <c r="V73" s="228"/>
      <c r="W73" s="228"/>
      <c r="X73" s="228"/>
      <c r="Y73" s="228"/>
      <c r="Z73" s="228"/>
      <c r="AA73" s="228"/>
      <c r="AB73" s="228"/>
      <c r="AC73" s="228"/>
    </row>
    <row r="74" spans="1:29" s="230" customFormat="1" ht="7" customHeight="1">
      <c r="A74" s="228"/>
      <c r="B74" s="166"/>
      <c r="C74" s="303"/>
      <c r="D74" s="303"/>
      <c r="E74" s="303"/>
      <c r="F74" s="303"/>
      <c r="G74" s="303"/>
      <c r="H74" s="303"/>
      <c r="I74" s="303"/>
      <c r="J74" s="304"/>
      <c r="K74" s="232"/>
      <c r="Q74" s="228"/>
      <c r="R74" s="228"/>
      <c r="S74" s="228"/>
      <c r="T74" s="228"/>
      <c r="U74" s="228"/>
      <c r="V74" s="228"/>
      <c r="W74" s="228"/>
      <c r="X74" s="228"/>
      <c r="Y74" s="228"/>
      <c r="Z74" s="228"/>
      <c r="AA74" s="228"/>
      <c r="AB74" s="228"/>
      <c r="AC74" s="228"/>
    </row>
    <row r="75" spans="1:29" s="230" customFormat="1" ht="12" customHeight="1">
      <c r="A75" s="228"/>
      <c r="B75" s="166"/>
      <c r="C75" s="302" t="s">
        <v>14</v>
      </c>
      <c r="D75" s="303"/>
      <c r="E75" s="303"/>
      <c r="F75" s="303"/>
      <c r="G75" s="303"/>
      <c r="H75" s="303"/>
      <c r="I75" s="303"/>
      <c r="J75" s="304"/>
      <c r="K75" s="232"/>
      <c r="Q75" s="228"/>
      <c r="R75" s="228"/>
      <c r="S75" s="228"/>
      <c r="T75" s="228"/>
      <c r="U75" s="228"/>
      <c r="V75" s="228"/>
      <c r="W75" s="228"/>
      <c r="X75" s="228"/>
      <c r="Y75" s="228"/>
      <c r="Z75" s="228"/>
      <c r="AA75" s="228"/>
      <c r="AB75" s="228"/>
      <c r="AC75" s="228"/>
    </row>
    <row r="76" spans="1:29" s="230" customFormat="1" ht="14.4" customHeight="1">
      <c r="A76" s="228"/>
      <c r="B76" s="166"/>
      <c r="C76" s="303"/>
      <c r="D76" s="303"/>
      <c r="E76" s="434" t="str">
        <f>E7</f>
        <v>Komunikace pro pěší podél místnich komunikací - Obec Hřibojedy</v>
      </c>
      <c r="F76" s="435"/>
      <c r="G76" s="435"/>
      <c r="H76" s="435"/>
      <c r="I76" s="303"/>
      <c r="J76" s="304"/>
      <c r="K76" s="232"/>
      <c r="Q76" s="228"/>
      <c r="R76" s="228"/>
      <c r="S76" s="228"/>
      <c r="T76" s="228"/>
      <c r="U76" s="228"/>
      <c r="V76" s="228"/>
      <c r="W76" s="228"/>
      <c r="X76" s="228"/>
      <c r="Y76" s="228"/>
      <c r="Z76" s="228"/>
      <c r="AA76" s="228"/>
      <c r="AB76" s="228"/>
      <c r="AC76" s="228"/>
    </row>
    <row r="77" spans="1:29" s="230" customFormat="1" ht="12" customHeight="1">
      <c r="A77" s="228"/>
      <c r="B77" s="166"/>
      <c r="C77" s="302" t="s">
        <v>84</v>
      </c>
      <c r="D77" s="303"/>
      <c r="E77" s="303"/>
      <c r="F77" s="303"/>
      <c r="G77" s="303"/>
      <c r="H77" s="303"/>
      <c r="I77" s="303"/>
      <c r="J77" s="304"/>
      <c r="K77" s="232"/>
      <c r="Q77" s="228"/>
      <c r="R77" s="228"/>
      <c r="S77" s="228"/>
      <c r="T77" s="228"/>
      <c r="U77" s="228"/>
      <c r="V77" s="228"/>
      <c r="W77" s="228"/>
      <c r="X77" s="228"/>
      <c r="Y77" s="228"/>
      <c r="Z77" s="228"/>
      <c r="AA77" s="228"/>
      <c r="AB77" s="228"/>
      <c r="AC77" s="228"/>
    </row>
    <row r="78" spans="1:29" s="230" customFormat="1" ht="14.4" customHeight="1">
      <c r="A78" s="228"/>
      <c r="B78" s="166"/>
      <c r="C78" s="303"/>
      <c r="D78" s="303"/>
      <c r="E78" s="432" t="str">
        <f>E9</f>
        <v>Stavební práce na komunikace pro pěší</v>
      </c>
      <c r="F78" s="433"/>
      <c r="G78" s="433"/>
      <c r="H78" s="433"/>
      <c r="I78" s="303"/>
      <c r="J78" s="304"/>
      <c r="K78" s="232"/>
      <c r="Q78" s="228"/>
      <c r="R78" s="228"/>
      <c r="S78" s="228"/>
      <c r="T78" s="228"/>
      <c r="U78" s="228"/>
      <c r="V78" s="228"/>
      <c r="W78" s="228"/>
      <c r="X78" s="228"/>
      <c r="Y78" s="228"/>
      <c r="Z78" s="228"/>
      <c r="AA78" s="228"/>
      <c r="AB78" s="228"/>
      <c r="AC78" s="228"/>
    </row>
    <row r="79" spans="1:29" s="230" customFormat="1" ht="7" customHeight="1" thickBot="1">
      <c r="A79" s="228"/>
      <c r="B79" s="166"/>
      <c r="C79" s="303"/>
      <c r="D79" s="303"/>
      <c r="E79" s="303"/>
      <c r="F79" s="303"/>
      <c r="G79" s="303"/>
      <c r="H79" s="303"/>
      <c r="I79" s="303"/>
      <c r="J79" s="304"/>
      <c r="K79" s="232"/>
      <c r="Q79" s="228"/>
      <c r="R79" s="228"/>
      <c r="S79" s="228"/>
      <c r="T79" s="228"/>
      <c r="U79" s="228"/>
      <c r="V79" s="228"/>
      <c r="W79" s="228"/>
      <c r="X79" s="228"/>
      <c r="Y79" s="228"/>
      <c r="Z79" s="228"/>
      <c r="AA79" s="228"/>
      <c r="AB79" s="228"/>
      <c r="AC79" s="228"/>
    </row>
    <row r="80" spans="1:29" s="230" customFormat="1" ht="12" customHeight="1" thickBot="1">
      <c r="A80" s="228"/>
      <c r="B80" s="166"/>
      <c r="C80" s="302" t="s">
        <v>17</v>
      </c>
      <c r="D80" s="303"/>
      <c r="E80" s="303"/>
      <c r="F80" s="168" t="str">
        <f>F12</f>
        <v>Hřibojedy</v>
      </c>
      <c r="G80" s="303"/>
      <c r="H80" s="303"/>
      <c r="I80" s="168" t="s">
        <v>19</v>
      </c>
      <c r="J80" s="231" t="s">
        <v>549</v>
      </c>
      <c r="K80" s="232"/>
      <c r="Q80" s="228"/>
      <c r="R80" s="228"/>
      <c r="S80" s="228"/>
      <c r="T80" s="228"/>
      <c r="U80" s="228"/>
      <c r="V80" s="228"/>
      <c r="W80" s="228"/>
      <c r="X80" s="228"/>
      <c r="Y80" s="228"/>
      <c r="Z80" s="228"/>
      <c r="AA80" s="228"/>
      <c r="AB80" s="228"/>
      <c r="AC80" s="228"/>
    </row>
    <row r="81" spans="1:63" s="230" customFormat="1" ht="7" customHeight="1">
      <c r="A81" s="228"/>
      <c r="B81" s="166"/>
      <c r="C81" s="303"/>
      <c r="D81" s="303"/>
      <c r="E81" s="303"/>
      <c r="F81" s="303"/>
      <c r="G81" s="303"/>
      <c r="H81" s="303"/>
      <c r="I81" s="303"/>
      <c r="J81" s="304"/>
      <c r="K81" s="232"/>
      <c r="Q81" s="228"/>
      <c r="R81" s="228"/>
      <c r="S81" s="228"/>
      <c r="T81" s="228"/>
      <c r="U81" s="228"/>
      <c r="V81" s="228"/>
      <c r="W81" s="228"/>
      <c r="X81" s="228"/>
      <c r="Y81" s="228"/>
      <c r="Z81" s="228"/>
      <c r="AA81" s="228"/>
      <c r="AB81" s="228"/>
      <c r="AC81" s="228"/>
    </row>
    <row r="82" spans="1:63" s="230" customFormat="1" ht="26.4" customHeight="1" thickBot="1">
      <c r="A82" s="228"/>
      <c r="B82" s="166"/>
      <c r="C82" s="302" t="s">
        <v>20</v>
      </c>
      <c r="D82" s="303"/>
      <c r="E82" s="303"/>
      <c r="F82" s="168" t="str">
        <f>E15</f>
        <v>Obec Hřibojedy 60</v>
      </c>
      <c r="G82" s="303"/>
      <c r="H82" s="303"/>
      <c r="I82" s="302" t="s">
        <v>25</v>
      </c>
      <c r="J82" s="323" t="str">
        <f>E21</f>
        <v>Ingplan s.r.o., Velká Jesenice</v>
      </c>
      <c r="K82" s="232"/>
      <c r="Q82" s="228"/>
      <c r="R82" s="228"/>
      <c r="S82" s="228"/>
      <c r="T82" s="228"/>
      <c r="U82" s="228"/>
      <c r="V82" s="228"/>
      <c r="W82" s="228"/>
      <c r="X82" s="228"/>
      <c r="Y82" s="228"/>
      <c r="Z82" s="228"/>
      <c r="AA82" s="228"/>
      <c r="AB82" s="228"/>
      <c r="AC82" s="228"/>
    </row>
    <row r="83" spans="1:63" s="230" customFormat="1" ht="15.65" customHeight="1" thickBot="1">
      <c r="A83" s="228"/>
      <c r="B83" s="166"/>
      <c r="C83" s="168" t="s">
        <v>548</v>
      </c>
      <c r="D83" s="303"/>
      <c r="E83" s="303"/>
      <c r="F83" s="428" t="str">
        <f>E18</f>
        <v>Vyplň údaj</v>
      </c>
      <c r="G83" s="430"/>
      <c r="H83" s="303"/>
      <c r="I83" s="302" t="s">
        <v>28</v>
      </c>
      <c r="J83" s="323" t="str">
        <f>E24</f>
        <v>Janičatová</v>
      </c>
      <c r="K83" s="232"/>
      <c r="Q83" s="228"/>
      <c r="R83" s="228"/>
      <c r="S83" s="228"/>
      <c r="T83" s="228"/>
      <c r="U83" s="228"/>
      <c r="V83" s="228"/>
      <c r="W83" s="228"/>
      <c r="X83" s="228"/>
      <c r="Y83" s="228"/>
      <c r="Z83" s="228"/>
      <c r="AA83" s="228"/>
      <c r="AB83" s="228"/>
      <c r="AC83" s="228"/>
    </row>
    <row r="84" spans="1:63" s="230" customFormat="1" ht="10.25" customHeight="1">
      <c r="A84" s="228"/>
      <c r="B84" s="166"/>
      <c r="C84" s="303"/>
      <c r="D84" s="303"/>
      <c r="E84" s="303"/>
      <c r="F84" s="303"/>
      <c r="G84" s="303"/>
      <c r="H84" s="303"/>
      <c r="I84" s="303"/>
      <c r="J84" s="304"/>
      <c r="K84" s="232"/>
      <c r="Q84" s="228"/>
      <c r="R84" s="228"/>
      <c r="S84" s="228"/>
      <c r="T84" s="228"/>
      <c r="U84" s="228"/>
      <c r="V84" s="228"/>
      <c r="W84" s="228"/>
      <c r="X84" s="228"/>
      <c r="Y84" s="228"/>
      <c r="Z84" s="228"/>
      <c r="AA84" s="228"/>
      <c r="AB84" s="228"/>
      <c r="AC84" s="228"/>
    </row>
    <row r="85" spans="1:63" s="247" customFormat="1" ht="29.25" customHeight="1">
      <c r="A85" s="242"/>
      <c r="B85" s="205"/>
      <c r="C85" s="206" t="s">
        <v>94</v>
      </c>
      <c r="D85" s="207" t="s">
        <v>52</v>
      </c>
      <c r="E85" s="207" t="s">
        <v>48</v>
      </c>
      <c r="F85" s="207" t="s">
        <v>49</v>
      </c>
      <c r="G85" s="207" t="s">
        <v>95</v>
      </c>
      <c r="H85" s="207" t="s">
        <v>96</v>
      </c>
      <c r="I85" s="207" t="s">
        <v>97</v>
      </c>
      <c r="J85" s="331" t="s">
        <v>87</v>
      </c>
      <c r="K85" s="245" t="s">
        <v>3</v>
      </c>
      <c r="L85" s="245" t="s">
        <v>37</v>
      </c>
      <c r="M85" s="245" t="s">
        <v>99</v>
      </c>
      <c r="N85" s="245" t="s">
        <v>100</v>
      </c>
      <c r="O85" s="245" t="s">
        <v>101</v>
      </c>
      <c r="P85" s="245" t="s">
        <v>102</v>
      </c>
      <c r="Q85" s="245" t="s">
        <v>103</v>
      </c>
      <c r="R85" s="246" t="s">
        <v>104</v>
      </c>
      <c r="S85" s="242"/>
      <c r="T85" s="242"/>
      <c r="U85" s="242"/>
      <c r="V85" s="242"/>
      <c r="W85" s="242"/>
      <c r="X85" s="242"/>
      <c r="Y85" s="242"/>
      <c r="Z85" s="242"/>
      <c r="AA85" s="242"/>
      <c r="AB85" s="242"/>
      <c r="AC85" s="242"/>
    </row>
    <row r="86" spans="1:63" s="230" customFormat="1" ht="22.75" customHeight="1">
      <c r="A86" s="228"/>
      <c r="B86" s="166"/>
      <c r="C86" s="332" t="s">
        <v>105</v>
      </c>
      <c r="D86" s="303"/>
      <c r="E86" s="303"/>
      <c r="F86" s="303"/>
      <c r="G86" s="303"/>
      <c r="H86" s="303"/>
      <c r="I86" s="303"/>
      <c r="J86" s="333">
        <f>BI86</f>
        <v>0</v>
      </c>
      <c r="K86" s="237"/>
      <c r="L86" s="249"/>
      <c r="M86" s="237"/>
      <c r="N86" s="250">
        <f>N87</f>
        <v>1514.607602</v>
      </c>
      <c r="O86" s="237"/>
      <c r="P86" s="250">
        <f>P87</f>
        <v>923.61579430000006</v>
      </c>
      <c r="Q86" s="237"/>
      <c r="R86" s="251">
        <f>R87</f>
        <v>0</v>
      </c>
      <c r="S86" s="228"/>
      <c r="T86" s="228"/>
      <c r="U86" s="228"/>
      <c r="V86" s="228"/>
      <c r="W86" s="228"/>
      <c r="X86" s="228"/>
      <c r="Y86" s="228"/>
      <c r="Z86" s="228"/>
      <c r="AA86" s="228"/>
      <c r="AB86" s="228"/>
      <c r="AC86" s="228"/>
      <c r="AR86" s="225" t="s">
        <v>66</v>
      </c>
      <c r="AS86" s="225" t="s">
        <v>88</v>
      </c>
      <c r="BI86" s="252">
        <f>BI87</f>
        <v>0</v>
      </c>
    </row>
    <row r="87" spans="1:63" s="253" customFormat="1" ht="25.9" customHeight="1">
      <c r="B87" s="212"/>
      <c r="C87" s="334"/>
      <c r="D87" s="335" t="s">
        <v>66</v>
      </c>
      <c r="E87" s="336" t="s">
        <v>106</v>
      </c>
      <c r="F87" s="336" t="s">
        <v>107</v>
      </c>
      <c r="G87" s="334"/>
      <c r="H87" s="334"/>
      <c r="I87" s="334"/>
      <c r="J87" s="337">
        <f>BI87</f>
        <v>0</v>
      </c>
      <c r="K87" s="278"/>
      <c r="L87" s="257"/>
      <c r="M87" s="257"/>
      <c r="N87" s="258">
        <f>N88+N95+N101+N108+N132+N160</f>
        <v>1514.607602</v>
      </c>
      <c r="O87" s="257"/>
      <c r="P87" s="258">
        <f>P88+P95+P101+P108+P132+P160</f>
        <v>923.61579430000006</v>
      </c>
      <c r="Q87" s="257"/>
      <c r="R87" s="259">
        <f>R88+R95+R101+R108+R132+R160</f>
        <v>0</v>
      </c>
      <c r="AP87" s="255" t="s">
        <v>74</v>
      </c>
      <c r="AR87" s="260" t="s">
        <v>66</v>
      </c>
      <c r="AS87" s="260" t="s">
        <v>67</v>
      </c>
      <c r="AW87" s="255" t="s">
        <v>108</v>
      </c>
      <c r="BI87" s="261">
        <f>BI88+BI95+BI101+BI108+BI132+BI160</f>
        <v>0</v>
      </c>
    </row>
    <row r="88" spans="1:63" s="253" customFormat="1" ht="22.75" customHeight="1">
      <c r="B88" s="212"/>
      <c r="C88" s="334"/>
      <c r="D88" s="335" t="s">
        <v>66</v>
      </c>
      <c r="E88" s="338" t="s">
        <v>74</v>
      </c>
      <c r="F88" s="338" t="s">
        <v>109</v>
      </c>
      <c r="G88" s="334"/>
      <c r="H88" s="334"/>
      <c r="I88" s="334"/>
      <c r="J88" s="339">
        <f>BI88</f>
        <v>0</v>
      </c>
      <c r="K88" s="278"/>
      <c r="L88" s="257"/>
      <c r="M88" s="257"/>
      <c r="N88" s="258">
        <f>SUM(N89:N94)</f>
        <v>30.056640000000002</v>
      </c>
      <c r="O88" s="257"/>
      <c r="P88" s="258">
        <f>SUM(P89:P94)</f>
        <v>0</v>
      </c>
      <c r="Q88" s="257"/>
      <c r="R88" s="259">
        <f>SUM(R89:R94)</f>
        <v>0</v>
      </c>
      <c r="AP88" s="255" t="s">
        <v>74</v>
      </c>
      <c r="AR88" s="260" t="s">
        <v>66</v>
      </c>
      <c r="AS88" s="260" t="s">
        <v>74</v>
      </c>
      <c r="AW88" s="255" t="s">
        <v>108</v>
      </c>
      <c r="BI88" s="261">
        <f>SUM(BI89:BI94)</f>
        <v>0</v>
      </c>
    </row>
    <row r="89" spans="1:63" s="230" customFormat="1" ht="34.75" customHeight="1">
      <c r="A89" s="228"/>
      <c r="B89" s="166"/>
      <c r="C89" s="218" t="s">
        <v>74</v>
      </c>
      <c r="D89" s="218" t="s">
        <v>110</v>
      </c>
      <c r="E89" s="219" t="s">
        <v>202</v>
      </c>
      <c r="F89" s="220" t="s">
        <v>203</v>
      </c>
      <c r="G89" s="221" t="s">
        <v>204</v>
      </c>
      <c r="H89" s="222">
        <v>0.48</v>
      </c>
      <c r="I89" s="158"/>
      <c r="J89" s="357">
        <f>ROUND(I89*H89,2)</f>
        <v>0</v>
      </c>
      <c r="K89" s="279" t="s">
        <v>3</v>
      </c>
      <c r="L89" s="263" t="s">
        <v>38</v>
      </c>
      <c r="M89" s="264">
        <v>4.4930000000000003</v>
      </c>
      <c r="N89" s="264">
        <f>M89*H89</f>
        <v>2.1566399999999999</v>
      </c>
      <c r="O89" s="264">
        <v>0</v>
      </c>
      <c r="P89" s="264">
        <f>O89*H89</f>
        <v>0</v>
      </c>
      <c r="Q89" s="264">
        <v>0</v>
      </c>
      <c r="R89" s="265">
        <f>Q89*H89</f>
        <v>0</v>
      </c>
      <c r="S89" s="228"/>
      <c r="T89" s="228"/>
      <c r="U89" s="228"/>
      <c r="V89" s="228"/>
      <c r="W89" s="228"/>
      <c r="X89" s="228"/>
      <c r="Y89" s="228"/>
      <c r="Z89" s="228"/>
      <c r="AA89" s="228"/>
      <c r="AB89" s="228"/>
      <c r="AC89" s="228"/>
      <c r="AP89" s="266" t="s">
        <v>114</v>
      </c>
      <c r="AR89" s="266" t="s">
        <v>110</v>
      </c>
      <c r="AS89" s="266" t="s">
        <v>76</v>
      </c>
      <c r="AW89" s="225" t="s">
        <v>108</v>
      </c>
      <c r="BC89" s="267">
        <f>IF(L89="základní",J89,0)</f>
        <v>0</v>
      </c>
      <c r="BD89" s="267">
        <f>IF(L89="snížená",J89,0)</f>
        <v>0</v>
      </c>
      <c r="BE89" s="267">
        <f>IF(L89="zákl. přenesená",J89,0)</f>
        <v>0</v>
      </c>
      <c r="BF89" s="267">
        <f>IF(L89="sníž. přenesená",J89,0)</f>
        <v>0</v>
      </c>
      <c r="BG89" s="267">
        <f>IF(L89="nulová",J89,0)</f>
        <v>0</v>
      </c>
      <c r="BH89" s="225" t="s">
        <v>74</v>
      </c>
      <c r="BI89" s="267">
        <f>ROUND(I89*H89,2)</f>
        <v>0</v>
      </c>
      <c r="BJ89" s="225" t="s">
        <v>114</v>
      </c>
      <c r="BK89" s="266" t="s">
        <v>205</v>
      </c>
    </row>
    <row r="90" spans="1:63" s="230" customFormat="1" ht="45">
      <c r="A90" s="228"/>
      <c r="B90" s="166"/>
      <c r="C90" s="303"/>
      <c r="D90" s="340" t="s">
        <v>116</v>
      </c>
      <c r="E90" s="303"/>
      <c r="F90" s="341" t="s">
        <v>206</v>
      </c>
      <c r="G90" s="303"/>
      <c r="H90" s="303"/>
      <c r="I90" s="303"/>
      <c r="J90" s="304"/>
      <c r="K90" s="274"/>
      <c r="L90" s="280"/>
      <c r="M90" s="281"/>
      <c r="N90" s="281"/>
      <c r="O90" s="281"/>
      <c r="P90" s="281"/>
      <c r="Q90" s="281"/>
      <c r="R90" s="282"/>
      <c r="S90" s="228"/>
      <c r="T90" s="228"/>
      <c r="U90" s="228"/>
      <c r="V90" s="228"/>
      <c r="W90" s="228"/>
      <c r="X90" s="228"/>
      <c r="Y90" s="228"/>
      <c r="Z90" s="228"/>
      <c r="AA90" s="228"/>
      <c r="AB90" s="228"/>
      <c r="AC90" s="228"/>
      <c r="AR90" s="225" t="s">
        <v>116</v>
      </c>
      <c r="AS90" s="225" t="s">
        <v>76</v>
      </c>
    </row>
    <row r="91" spans="1:63" s="283" customFormat="1">
      <c r="B91" s="342"/>
      <c r="C91" s="343"/>
      <c r="D91" s="340" t="s">
        <v>118</v>
      </c>
      <c r="E91" s="344" t="s">
        <v>3</v>
      </c>
      <c r="F91" s="345" t="s">
        <v>207</v>
      </c>
      <c r="G91" s="343"/>
      <c r="H91" s="346">
        <v>0.48</v>
      </c>
      <c r="I91" s="343"/>
      <c r="J91" s="358"/>
      <c r="K91" s="285"/>
      <c r="L91" s="286"/>
      <c r="M91" s="286"/>
      <c r="N91" s="286"/>
      <c r="O91" s="286"/>
      <c r="P91" s="286"/>
      <c r="Q91" s="286"/>
      <c r="R91" s="287"/>
      <c r="AR91" s="288" t="s">
        <v>118</v>
      </c>
      <c r="AS91" s="288" t="s">
        <v>76</v>
      </c>
      <c r="AT91" s="283" t="s">
        <v>76</v>
      </c>
      <c r="AU91" s="283" t="s">
        <v>27</v>
      </c>
      <c r="AV91" s="283" t="s">
        <v>74</v>
      </c>
      <c r="AW91" s="288" t="s">
        <v>108</v>
      </c>
    </row>
    <row r="92" spans="1:63" s="230" customFormat="1" ht="22.25" customHeight="1">
      <c r="A92" s="228"/>
      <c r="B92" s="166"/>
      <c r="C92" s="218" t="s">
        <v>76</v>
      </c>
      <c r="D92" s="218" t="s">
        <v>110</v>
      </c>
      <c r="E92" s="219" t="s">
        <v>208</v>
      </c>
      <c r="F92" s="220" t="s">
        <v>209</v>
      </c>
      <c r="G92" s="221" t="s">
        <v>113</v>
      </c>
      <c r="H92" s="222">
        <v>1116</v>
      </c>
      <c r="I92" s="158"/>
      <c r="J92" s="357">
        <f>ROUND(I92*H92,2)</f>
        <v>0</v>
      </c>
      <c r="K92" s="279" t="s">
        <v>3</v>
      </c>
      <c r="L92" s="263" t="s">
        <v>38</v>
      </c>
      <c r="M92" s="264">
        <v>2.5000000000000001E-2</v>
      </c>
      <c r="N92" s="264">
        <f>M92*H92</f>
        <v>27.900000000000002</v>
      </c>
      <c r="O92" s="264">
        <v>0</v>
      </c>
      <c r="P92" s="264">
        <f>O92*H92</f>
        <v>0</v>
      </c>
      <c r="Q92" s="264">
        <v>0</v>
      </c>
      <c r="R92" s="265">
        <f>Q92*H92</f>
        <v>0</v>
      </c>
      <c r="S92" s="228"/>
      <c r="T92" s="228"/>
      <c r="U92" s="228"/>
      <c r="V92" s="228"/>
      <c r="W92" s="228"/>
      <c r="X92" s="228"/>
      <c r="Y92" s="228"/>
      <c r="Z92" s="228"/>
      <c r="AA92" s="228"/>
      <c r="AB92" s="228"/>
      <c r="AC92" s="228"/>
      <c r="AP92" s="266" t="s">
        <v>114</v>
      </c>
      <c r="AR92" s="266" t="s">
        <v>110</v>
      </c>
      <c r="AS92" s="266" t="s">
        <v>76</v>
      </c>
      <c r="AW92" s="225" t="s">
        <v>108</v>
      </c>
      <c r="BC92" s="267">
        <f>IF(L92="základní",J92,0)</f>
        <v>0</v>
      </c>
      <c r="BD92" s="267">
        <f>IF(L92="snížená",J92,0)</f>
        <v>0</v>
      </c>
      <c r="BE92" s="267">
        <f>IF(L92="zákl. přenesená",J92,0)</f>
        <v>0</v>
      </c>
      <c r="BF92" s="267">
        <f>IF(L92="sníž. přenesená",J92,0)</f>
        <v>0</v>
      </c>
      <c r="BG92" s="267">
        <f>IF(L92="nulová",J92,0)</f>
        <v>0</v>
      </c>
      <c r="BH92" s="225" t="s">
        <v>74</v>
      </c>
      <c r="BI92" s="267">
        <f>ROUND(I92*H92,2)</f>
        <v>0</v>
      </c>
      <c r="BJ92" s="225" t="s">
        <v>114</v>
      </c>
      <c r="BK92" s="266" t="s">
        <v>210</v>
      </c>
    </row>
    <row r="93" spans="1:63" s="230" customFormat="1" ht="117">
      <c r="A93" s="228"/>
      <c r="B93" s="166"/>
      <c r="C93" s="303"/>
      <c r="D93" s="340" t="s">
        <v>116</v>
      </c>
      <c r="E93" s="303"/>
      <c r="F93" s="341" t="s">
        <v>211</v>
      </c>
      <c r="G93" s="303"/>
      <c r="H93" s="303"/>
      <c r="I93" s="303"/>
      <c r="J93" s="304"/>
      <c r="K93" s="274"/>
      <c r="L93" s="280"/>
      <c r="M93" s="281"/>
      <c r="N93" s="281"/>
      <c r="O93" s="281"/>
      <c r="P93" s="281"/>
      <c r="Q93" s="281"/>
      <c r="R93" s="282"/>
      <c r="S93" s="228"/>
      <c r="T93" s="228"/>
      <c r="U93" s="228"/>
      <c r="V93" s="228"/>
      <c r="W93" s="228"/>
      <c r="X93" s="228"/>
      <c r="Y93" s="228"/>
      <c r="Z93" s="228"/>
      <c r="AA93" s="228"/>
      <c r="AB93" s="228"/>
      <c r="AC93" s="228"/>
      <c r="AR93" s="225" t="s">
        <v>116</v>
      </c>
      <c r="AS93" s="225" t="s">
        <v>76</v>
      </c>
    </row>
    <row r="94" spans="1:63" s="283" customFormat="1">
      <c r="B94" s="342"/>
      <c r="C94" s="343"/>
      <c r="D94" s="340" t="s">
        <v>118</v>
      </c>
      <c r="E94" s="344" t="s">
        <v>3</v>
      </c>
      <c r="F94" s="345" t="s">
        <v>212</v>
      </c>
      <c r="G94" s="343"/>
      <c r="H94" s="346">
        <v>1116</v>
      </c>
      <c r="I94" s="343"/>
      <c r="J94" s="358"/>
      <c r="K94" s="285"/>
      <c r="L94" s="286"/>
      <c r="M94" s="286"/>
      <c r="N94" s="286"/>
      <c r="O94" s="286"/>
      <c r="P94" s="286"/>
      <c r="Q94" s="286"/>
      <c r="R94" s="287"/>
      <c r="AR94" s="288" t="s">
        <v>118</v>
      </c>
      <c r="AS94" s="288" t="s">
        <v>76</v>
      </c>
      <c r="AT94" s="283" t="s">
        <v>76</v>
      </c>
      <c r="AU94" s="283" t="s">
        <v>27</v>
      </c>
      <c r="AV94" s="283" t="s">
        <v>74</v>
      </c>
      <c r="AW94" s="288" t="s">
        <v>108</v>
      </c>
    </row>
    <row r="95" spans="1:63" s="253" customFormat="1" ht="22.75" customHeight="1">
      <c r="B95" s="212"/>
      <c r="C95" s="334"/>
      <c r="D95" s="335" t="s">
        <v>66</v>
      </c>
      <c r="E95" s="338" t="s">
        <v>76</v>
      </c>
      <c r="F95" s="338" t="s">
        <v>213</v>
      </c>
      <c r="G95" s="334"/>
      <c r="H95" s="334"/>
      <c r="I95" s="334"/>
      <c r="J95" s="339">
        <f>BI95</f>
        <v>0</v>
      </c>
      <c r="K95" s="278"/>
      <c r="L95" s="257"/>
      <c r="M95" s="257"/>
      <c r="N95" s="258">
        <f>SUM(N96:N100)</f>
        <v>0.46559999999999996</v>
      </c>
      <c r="O95" s="257"/>
      <c r="P95" s="258">
        <f>SUM(P96:P100)</f>
        <v>1.1866272</v>
      </c>
      <c r="Q95" s="257"/>
      <c r="R95" s="259">
        <f>SUM(R96:R100)</f>
        <v>0</v>
      </c>
      <c r="AP95" s="255" t="s">
        <v>74</v>
      </c>
      <c r="AR95" s="260" t="s">
        <v>66</v>
      </c>
      <c r="AS95" s="260" t="s">
        <v>74</v>
      </c>
      <c r="AW95" s="255" t="s">
        <v>108</v>
      </c>
      <c r="BI95" s="261">
        <f>SUM(BI96:BI100)</f>
        <v>0</v>
      </c>
    </row>
    <row r="96" spans="1:63" s="230" customFormat="1" ht="22.25" customHeight="1">
      <c r="A96" s="228"/>
      <c r="B96" s="166"/>
      <c r="C96" s="218" t="s">
        <v>125</v>
      </c>
      <c r="D96" s="218" t="s">
        <v>110</v>
      </c>
      <c r="E96" s="219" t="s">
        <v>214</v>
      </c>
      <c r="F96" s="220" t="s">
        <v>215</v>
      </c>
      <c r="G96" s="221" t="s">
        <v>204</v>
      </c>
      <c r="H96" s="222">
        <v>0.48</v>
      </c>
      <c r="I96" s="158"/>
      <c r="J96" s="357">
        <f>ROUND(I96*H96,2)</f>
        <v>0</v>
      </c>
      <c r="K96" s="279" t="s">
        <v>3</v>
      </c>
      <c r="L96" s="263" t="s">
        <v>38</v>
      </c>
      <c r="M96" s="264">
        <v>0.97</v>
      </c>
      <c r="N96" s="264">
        <f>M96*H96</f>
        <v>0.46559999999999996</v>
      </c>
      <c r="O96" s="264">
        <v>2.47214</v>
      </c>
      <c r="P96" s="264">
        <f>O96*H96</f>
        <v>1.1866272</v>
      </c>
      <c r="Q96" s="264">
        <v>0</v>
      </c>
      <c r="R96" s="265">
        <f>Q96*H96</f>
        <v>0</v>
      </c>
      <c r="S96" s="228"/>
      <c r="T96" s="228"/>
      <c r="U96" s="228"/>
      <c r="V96" s="228"/>
      <c r="W96" s="228"/>
      <c r="X96" s="228"/>
      <c r="Y96" s="228"/>
      <c r="Z96" s="228"/>
      <c r="AA96" s="228"/>
      <c r="AB96" s="228"/>
      <c r="AC96" s="228"/>
      <c r="AP96" s="266" t="s">
        <v>114</v>
      </c>
      <c r="AR96" s="266" t="s">
        <v>110</v>
      </c>
      <c r="AS96" s="266" t="s">
        <v>76</v>
      </c>
      <c r="AW96" s="225" t="s">
        <v>108</v>
      </c>
      <c r="BC96" s="267">
        <f>IF(L96="základní",J96,0)</f>
        <v>0</v>
      </c>
      <c r="BD96" s="267">
        <f>IF(L96="snížená",J96,0)</f>
        <v>0</v>
      </c>
      <c r="BE96" s="267">
        <f>IF(L96="zákl. přenesená",J96,0)</f>
        <v>0</v>
      </c>
      <c r="BF96" s="267">
        <f>IF(L96="sníž. přenesená",J96,0)</f>
        <v>0</v>
      </c>
      <c r="BG96" s="267">
        <f>IF(L96="nulová",J96,0)</f>
        <v>0</v>
      </c>
      <c r="BH96" s="225" t="s">
        <v>74</v>
      </c>
      <c r="BI96" s="267">
        <f>ROUND(I96*H96,2)</f>
        <v>0</v>
      </c>
      <c r="BJ96" s="225" t="s">
        <v>114</v>
      </c>
      <c r="BK96" s="266" t="s">
        <v>216</v>
      </c>
    </row>
    <row r="97" spans="1:63" s="230" customFormat="1" ht="81">
      <c r="A97" s="228"/>
      <c r="B97" s="166"/>
      <c r="C97" s="303"/>
      <c r="D97" s="340" t="s">
        <v>116</v>
      </c>
      <c r="E97" s="303"/>
      <c r="F97" s="341" t="s">
        <v>217</v>
      </c>
      <c r="G97" s="303"/>
      <c r="H97" s="303"/>
      <c r="I97" s="303"/>
      <c r="J97" s="304"/>
      <c r="K97" s="274"/>
      <c r="L97" s="280"/>
      <c r="M97" s="281"/>
      <c r="N97" s="281"/>
      <c r="O97" s="281"/>
      <c r="P97" s="281"/>
      <c r="Q97" s="281"/>
      <c r="R97" s="282"/>
      <c r="S97" s="228"/>
      <c r="T97" s="228"/>
      <c r="U97" s="228"/>
      <c r="V97" s="228"/>
      <c r="W97" s="228"/>
      <c r="X97" s="228"/>
      <c r="Y97" s="228"/>
      <c r="Z97" s="228"/>
      <c r="AA97" s="228"/>
      <c r="AB97" s="228"/>
      <c r="AC97" s="228"/>
      <c r="AR97" s="225" t="s">
        <v>116</v>
      </c>
      <c r="AS97" s="225" t="s">
        <v>76</v>
      </c>
    </row>
    <row r="98" spans="1:63" s="283" customFormat="1">
      <c r="B98" s="342"/>
      <c r="C98" s="343"/>
      <c r="D98" s="340" t="s">
        <v>118</v>
      </c>
      <c r="E98" s="344" t="s">
        <v>3</v>
      </c>
      <c r="F98" s="345" t="s">
        <v>218</v>
      </c>
      <c r="G98" s="343"/>
      <c r="H98" s="346">
        <v>0.24</v>
      </c>
      <c r="I98" s="343"/>
      <c r="J98" s="358"/>
      <c r="K98" s="285"/>
      <c r="L98" s="286"/>
      <c r="M98" s="286"/>
      <c r="N98" s="286"/>
      <c r="O98" s="286"/>
      <c r="P98" s="286"/>
      <c r="Q98" s="286"/>
      <c r="R98" s="287"/>
      <c r="AR98" s="288" t="s">
        <v>118</v>
      </c>
      <c r="AS98" s="288" t="s">
        <v>76</v>
      </c>
      <c r="AT98" s="283" t="s">
        <v>76</v>
      </c>
      <c r="AU98" s="283" t="s">
        <v>27</v>
      </c>
      <c r="AV98" s="283" t="s">
        <v>67</v>
      </c>
      <c r="AW98" s="288" t="s">
        <v>108</v>
      </c>
    </row>
    <row r="99" spans="1:63" s="283" customFormat="1">
      <c r="B99" s="342"/>
      <c r="C99" s="343"/>
      <c r="D99" s="340" t="s">
        <v>118</v>
      </c>
      <c r="E99" s="344" t="s">
        <v>3</v>
      </c>
      <c r="F99" s="345" t="s">
        <v>219</v>
      </c>
      <c r="G99" s="343"/>
      <c r="H99" s="346">
        <v>0.24</v>
      </c>
      <c r="I99" s="343"/>
      <c r="J99" s="358"/>
      <c r="K99" s="285"/>
      <c r="L99" s="286"/>
      <c r="M99" s="286"/>
      <c r="N99" s="286"/>
      <c r="O99" s="286"/>
      <c r="P99" s="286"/>
      <c r="Q99" s="286"/>
      <c r="R99" s="287"/>
      <c r="AR99" s="288" t="s">
        <v>118</v>
      </c>
      <c r="AS99" s="288" t="s">
        <v>76</v>
      </c>
      <c r="AT99" s="283" t="s">
        <v>76</v>
      </c>
      <c r="AU99" s="283" t="s">
        <v>27</v>
      </c>
      <c r="AV99" s="283" t="s">
        <v>67</v>
      </c>
      <c r="AW99" s="288" t="s">
        <v>108</v>
      </c>
    </row>
    <row r="100" spans="1:63" s="289" customFormat="1">
      <c r="B100" s="347"/>
      <c r="C100" s="348"/>
      <c r="D100" s="340" t="s">
        <v>118</v>
      </c>
      <c r="E100" s="349" t="s">
        <v>3</v>
      </c>
      <c r="F100" s="350" t="s">
        <v>159</v>
      </c>
      <c r="G100" s="348"/>
      <c r="H100" s="351">
        <v>0.48</v>
      </c>
      <c r="I100" s="348"/>
      <c r="J100" s="359"/>
      <c r="K100" s="291"/>
      <c r="L100" s="292"/>
      <c r="M100" s="292"/>
      <c r="N100" s="292"/>
      <c r="O100" s="292"/>
      <c r="P100" s="292"/>
      <c r="Q100" s="292"/>
      <c r="R100" s="293"/>
      <c r="AR100" s="294" t="s">
        <v>118</v>
      </c>
      <c r="AS100" s="294" t="s">
        <v>76</v>
      </c>
      <c r="AT100" s="289" t="s">
        <v>114</v>
      </c>
      <c r="AU100" s="289" t="s">
        <v>27</v>
      </c>
      <c r="AV100" s="289" t="s">
        <v>74</v>
      </c>
      <c r="AW100" s="294" t="s">
        <v>108</v>
      </c>
    </row>
    <row r="101" spans="1:63" s="253" customFormat="1" ht="22.75" customHeight="1">
      <c r="B101" s="212"/>
      <c r="C101" s="334"/>
      <c r="D101" s="335" t="s">
        <v>66</v>
      </c>
      <c r="E101" s="338" t="s">
        <v>114</v>
      </c>
      <c r="F101" s="338" t="s">
        <v>220</v>
      </c>
      <c r="G101" s="334"/>
      <c r="H101" s="334"/>
      <c r="I101" s="334"/>
      <c r="J101" s="339">
        <f>BI101</f>
        <v>0</v>
      </c>
      <c r="K101" s="278"/>
      <c r="L101" s="257"/>
      <c r="M101" s="257"/>
      <c r="N101" s="258">
        <f>SUM(N102:N107)</f>
        <v>5.9292000000000007</v>
      </c>
      <c r="O101" s="257"/>
      <c r="P101" s="258">
        <f>SUM(P102:P107)</f>
        <v>1.08711</v>
      </c>
      <c r="Q101" s="257"/>
      <c r="R101" s="259">
        <f>SUM(R102:R107)</f>
        <v>0</v>
      </c>
      <c r="AP101" s="255" t="s">
        <v>74</v>
      </c>
      <c r="AR101" s="260" t="s">
        <v>66</v>
      </c>
      <c r="AS101" s="260" t="s">
        <v>74</v>
      </c>
      <c r="AW101" s="255" t="s">
        <v>108</v>
      </c>
      <c r="BI101" s="261">
        <f>SUM(BI102:BI107)</f>
        <v>0</v>
      </c>
    </row>
    <row r="102" spans="1:63" s="230" customFormat="1" ht="45" customHeight="1">
      <c r="A102" s="228"/>
      <c r="B102" s="166"/>
      <c r="C102" s="218" t="s">
        <v>114</v>
      </c>
      <c r="D102" s="218" t="s">
        <v>110</v>
      </c>
      <c r="E102" s="219" t="s">
        <v>221</v>
      </c>
      <c r="F102" s="220" t="s">
        <v>222</v>
      </c>
      <c r="G102" s="221" t="s">
        <v>137</v>
      </c>
      <c r="H102" s="222">
        <v>5.4</v>
      </c>
      <c r="I102" s="158"/>
      <c r="J102" s="357">
        <f>ROUND(I102*H102,2)</f>
        <v>0</v>
      </c>
      <c r="K102" s="279" t="s">
        <v>3</v>
      </c>
      <c r="L102" s="263" t="s">
        <v>38</v>
      </c>
      <c r="M102" s="264">
        <v>1.0980000000000001</v>
      </c>
      <c r="N102" s="264">
        <f>M102*H102</f>
        <v>5.9292000000000007</v>
      </c>
      <c r="O102" s="264">
        <v>3.465E-2</v>
      </c>
      <c r="P102" s="264">
        <f>O102*H102</f>
        <v>0.18711000000000003</v>
      </c>
      <c r="Q102" s="264">
        <v>0</v>
      </c>
      <c r="R102" s="265">
        <f>Q102*H102</f>
        <v>0</v>
      </c>
      <c r="S102" s="228"/>
      <c r="T102" s="228"/>
      <c r="U102" s="228"/>
      <c r="V102" s="228"/>
      <c r="W102" s="228"/>
      <c r="X102" s="228"/>
      <c r="Y102" s="228"/>
      <c r="Z102" s="228"/>
      <c r="AA102" s="228"/>
      <c r="AB102" s="228"/>
      <c r="AC102" s="228"/>
      <c r="AP102" s="266" t="s">
        <v>114</v>
      </c>
      <c r="AR102" s="266" t="s">
        <v>110</v>
      </c>
      <c r="AS102" s="266" t="s">
        <v>76</v>
      </c>
      <c r="AW102" s="225" t="s">
        <v>108</v>
      </c>
      <c r="BC102" s="267">
        <f>IF(L102="základní",J102,0)</f>
        <v>0</v>
      </c>
      <c r="BD102" s="267">
        <f>IF(L102="snížená",J102,0)</f>
        <v>0</v>
      </c>
      <c r="BE102" s="267">
        <f>IF(L102="zákl. přenesená",J102,0)</f>
        <v>0</v>
      </c>
      <c r="BF102" s="267">
        <f>IF(L102="sníž. přenesená",J102,0)</f>
        <v>0</v>
      </c>
      <c r="BG102" s="267">
        <f>IF(L102="nulová",J102,0)</f>
        <v>0</v>
      </c>
      <c r="BH102" s="225" t="s">
        <v>74</v>
      </c>
      <c r="BI102" s="267">
        <f>ROUND(I102*H102,2)</f>
        <v>0</v>
      </c>
      <c r="BJ102" s="225" t="s">
        <v>114</v>
      </c>
      <c r="BK102" s="266" t="s">
        <v>223</v>
      </c>
    </row>
    <row r="103" spans="1:63" s="230" customFormat="1" ht="63">
      <c r="A103" s="228"/>
      <c r="B103" s="166"/>
      <c r="C103" s="303"/>
      <c r="D103" s="340" t="s">
        <v>116</v>
      </c>
      <c r="E103" s="303"/>
      <c r="F103" s="341" t="s">
        <v>224</v>
      </c>
      <c r="G103" s="303"/>
      <c r="H103" s="303"/>
      <c r="I103" s="303"/>
      <c r="J103" s="304"/>
      <c r="K103" s="274"/>
      <c r="L103" s="280"/>
      <c r="M103" s="281"/>
      <c r="N103" s="281"/>
      <c r="O103" s="281"/>
      <c r="P103" s="281"/>
      <c r="Q103" s="281"/>
      <c r="R103" s="282"/>
      <c r="S103" s="228"/>
      <c r="T103" s="228"/>
      <c r="U103" s="228"/>
      <c r="V103" s="228"/>
      <c r="W103" s="228"/>
      <c r="X103" s="228"/>
      <c r="Y103" s="228"/>
      <c r="Z103" s="228"/>
      <c r="AA103" s="228"/>
      <c r="AB103" s="228"/>
      <c r="AC103" s="228"/>
      <c r="AR103" s="225" t="s">
        <v>116</v>
      </c>
      <c r="AS103" s="225" t="s">
        <v>76</v>
      </c>
    </row>
    <row r="104" spans="1:63" s="283" customFormat="1">
      <c r="B104" s="342"/>
      <c r="C104" s="343"/>
      <c r="D104" s="340" t="s">
        <v>118</v>
      </c>
      <c r="E104" s="344" t="s">
        <v>3</v>
      </c>
      <c r="F104" s="345" t="s">
        <v>225</v>
      </c>
      <c r="G104" s="343"/>
      <c r="H104" s="346">
        <v>3.6</v>
      </c>
      <c r="I104" s="343"/>
      <c r="J104" s="358"/>
      <c r="K104" s="285"/>
      <c r="L104" s="286"/>
      <c r="M104" s="286"/>
      <c r="N104" s="286"/>
      <c r="O104" s="286"/>
      <c r="P104" s="286"/>
      <c r="Q104" s="286"/>
      <c r="R104" s="287"/>
      <c r="AR104" s="288" t="s">
        <v>118</v>
      </c>
      <c r="AS104" s="288" t="s">
        <v>76</v>
      </c>
      <c r="AT104" s="283" t="s">
        <v>76</v>
      </c>
      <c r="AU104" s="283" t="s">
        <v>27</v>
      </c>
      <c r="AV104" s="283" t="s">
        <v>67</v>
      </c>
      <c r="AW104" s="288" t="s">
        <v>108</v>
      </c>
    </row>
    <row r="105" spans="1:63" s="283" customFormat="1">
      <c r="B105" s="342"/>
      <c r="C105" s="343"/>
      <c r="D105" s="340" t="s">
        <v>118</v>
      </c>
      <c r="E105" s="344" t="s">
        <v>3</v>
      </c>
      <c r="F105" s="345" t="s">
        <v>226</v>
      </c>
      <c r="G105" s="343"/>
      <c r="H105" s="346">
        <v>1.8</v>
      </c>
      <c r="I105" s="343"/>
      <c r="J105" s="358"/>
      <c r="K105" s="285"/>
      <c r="L105" s="286"/>
      <c r="M105" s="286"/>
      <c r="N105" s="286"/>
      <c r="O105" s="286"/>
      <c r="P105" s="286"/>
      <c r="Q105" s="286"/>
      <c r="R105" s="287"/>
      <c r="AR105" s="288" t="s">
        <v>118</v>
      </c>
      <c r="AS105" s="288" t="s">
        <v>76</v>
      </c>
      <c r="AT105" s="283" t="s">
        <v>76</v>
      </c>
      <c r="AU105" s="283" t="s">
        <v>27</v>
      </c>
      <c r="AV105" s="283" t="s">
        <v>67</v>
      </c>
      <c r="AW105" s="288" t="s">
        <v>108</v>
      </c>
    </row>
    <row r="106" spans="1:63" s="289" customFormat="1">
      <c r="B106" s="347"/>
      <c r="C106" s="348"/>
      <c r="D106" s="340" t="s">
        <v>118</v>
      </c>
      <c r="E106" s="349" t="s">
        <v>3</v>
      </c>
      <c r="F106" s="350" t="s">
        <v>159</v>
      </c>
      <c r="G106" s="348"/>
      <c r="H106" s="351">
        <v>5.4</v>
      </c>
      <c r="I106" s="348"/>
      <c r="J106" s="359"/>
      <c r="K106" s="291"/>
      <c r="L106" s="292"/>
      <c r="M106" s="292"/>
      <c r="N106" s="292"/>
      <c r="O106" s="292"/>
      <c r="P106" s="292"/>
      <c r="Q106" s="292"/>
      <c r="R106" s="293"/>
      <c r="AR106" s="294" t="s">
        <v>118</v>
      </c>
      <c r="AS106" s="294" t="s">
        <v>76</v>
      </c>
      <c r="AT106" s="289" t="s">
        <v>114</v>
      </c>
      <c r="AU106" s="289" t="s">
        <v>27</v>
      </c>
      <c r="AV106" s="289" t="s">
        <v>74</v>
      </c>
      <c r="AW106" s="294" t="s">
        <v>108</v>
      </c>
    </row>
    <row r="107" spans="1:63" s="230" customFormat="1" ht="13.75" customHeight="1">
      <c r="A107" s="228"/>
      <c r="B107" s="166"/>
      <c r="C107" s="352" t="s">
        <v>134</v>
      </c>
      <c r="D107" s="352" t="s">
        <v>227</v>
      </c>
      <c r="E107" s="353" t="s">
        <v>228</v>
      </c>
      <c r="F107" s="354" t="s">
        <v>229</v>
      </c>
      <c r="G107" s="355" t="s">
        <v>230</v>
      </c>
      <c r="H107" s="356">
        <v>10</v>
      </c>
      <c r="I107" s="159"/>
      <c r="J107" s="360">
        <f>ROUND(I107*H107,2)</f>
        <v>0</v>
      </c>
      <c r="K107" s="295" t="s">
        <v>3</v>
      </c>
      <c r="L107" s="296" t="s">
        <v>38</v>
      </c>
      <c r="M107" s="264">
        <v>0</v>
      </c>
      <c r="N107" s="264">
        <f>M107*H107</f>
        <v>0</v>
      </c>
      <c r="O107" s="264">
        <v>0.09</v>
      </c>
      <c r="P107" s="264">
        <f>O107*H107</f>
        <v>0.89999999999999991</v>
      </c>
      <c r="Q107" s="264">
        <v>0</v>
      </c>
      <c r="R107" s="265">
        <f>Q107*H107</f>
        <v>0</v>
      </c>
      <c r="S107" s="228"/>
      <c r="T107" s="228"/>
      <c r="U107" s="228"/>
      <c r="V107" s="228"/>
      <c r="W107" s="228"/>
      <c r="X107" s="228"/>
      <c r="Y107" s="228"/>
      <c r="Z107" s="228"/>
      <c r="AA107" s="228"/>
      <c r="AB107" s="228"/>
      <c r="AC107" s="228"/>
      <c r="AP107" s="266" t="s">
        <v>160</v>
      </c>
      <c r="AR107" s="266" t="s">
        <v>227</v>
      </c>
      <c r="AS107" s="266" t="s">
        <v>76</v>
      </c>
      <c r="AW107" s="225" t="s">
        <v>108</v>
      </c>
      <c r="BC107" s="267">
        <f>IF(L107="základní",J107,0)</f>
        <v>0</v>
      </c>
      <c r="BD107" s="267">
        <f>IF(L107="snížená",J107,0)</f>
        <v>0</v>
      </c>
      <c r="BE107" s="267">
        <f>IF(L107="zákl. přenesená",J107,0)</f>
        <v>0</v>
      </c>
      <c r="BF107" s="267">
        <f>IF(L107="sníž. přenesená",J107,0)</f>
        <v>0</v>
      </c>
      <c r="BG107" s="267">
        <f>IF(L107="nulová",J107,0)</f>
        <v>0</v>
      </c>
      <c r="BH107" s="225" t="s">
        <v>74</v>
      </c>
      <c r="BI107" s="267">
        <f>ROUND(I107*H107,2)</f>
        <v>0</v>
      </c>
      <c r="BJ107" s="225" t="s">
        <v>114</v>
      </c>
      <c r="BK107" s="266" t="s">
        <v>231</v>
      </c>
    </row>
    <row r="108" spans="1:63" s="253" customFormat="1" ht="22.75" customHeight="1">
      <c r="B108" s="212"/>
      <c r="C108" s="334"/>
      <c r="D108" s="335" t="s">
        <v>66</v>
      </c>
      <c r="E108" s="338" t="s">
        <v>134</v>
      </c>
      <c r="F108" s="338" t="s">
        <v>232</v>
      </c>
      <c r="G108" s="334"/>
      <c r="H108" s="334"/>
      <c r="I108" s="334"/>
      <c r="J108" s="339">
        <f>BI108</f>
        <v>0</v>
      </c>
      <c r="K108" s="278"/>
      <c r="L108" s="257"/>
      <c r="M108" s="257"/>
      <c r="N108" s="258">
        <f>SUM(N109:N131)</f>
        <v>552.41599999999994</v>
      </c>
      <c r="O108" s="257"/>
      <c r="P108" s="258">
        <f>SUM(P109:P131)</f>
        <v>572.62150600000007</v>
      </c>
      <c r="Q108" s="257"/>
      <c r="R108" s="259">
        <f>SUM(R109:R131)</f>
        <v>0</v>
      </c>
      <c r="AP108" s="255" t="s">
        <v>74</v>
      </c>
      <c r="AR108" s="260" t="s">
        <v>66</v>
      </c>
      <c r="AS108" s="260" t="s">
        <v>74</v>
      </c>
      <c r="AW108" s="255" t="s">
        <v>108</v>
      </c>
      <c r="BI108" s="261">
        <f>SUM(BI109:BI131)</f>
        <v>0</v>
      </c>
    </row>
    <row r="109" spans="1:63" s="230" customFormat="1" ht="22.25" customHeight="1">
      <c r="A109" s="228"/>
      <c r="B109" s="166"/>
      <c r="C109" s="218" t="s">
        <v>143</v>
      </c>
      <c r="D109" s="218" t="s">
        <v>110</v>
      </c>
      <c r="E109" s="219" t="s">
        <v>233</v>
      </c>
      <c r="F109" s="220" t="s">
        <v>234</v>
      </c>
      <c r="G109" s="221" t="s">
        <v>113</v>
      </c>
      <c r="H109" s="222">
        <v>938</v>
      </c>
      <c r="I109" s="158"/>
      <c r="J109" s="357">
        <f>ROUND(I109*H109,2)</f>
        <v>0</v>
      </c>
      <c r="K109" s="279" t="s">
        <v>3</v>
      </c>
      <c r="L109" s="263" t="s">
        <v>38</v>
      </c>
      <c r="M109" s="264">
        <v>2.5999999999999999E-2</v>
      </c>
      <c r="N109" s="264">
        <f>M109*H109</f>
        <v>24.387999999999998</v>
      </c>
      <c r="O109" s="264">
        <v>0.32200000000000001</v>
      </c>
      <c r="P109" s="264">
        <f>O109*H109</f>
        <v>302.036</v>
      </c>
      <c r="Q109" s="264">
        <v>0</v>
      </c>
      <c r="R109" s="265">
        <f>Q109*H109</f>
        <v>0</v>
      </c>
      <c r="S109" s="228"/>
      <c r="T109" s="228"/>
      <c r="U109" s="228"/>
      <c r="V109" s="228"/>
      <c r="W109" s="228"/>
      <c r="X109" s="228"/>
      <c r="Y109" s="228"/>
      <c r="Z109" s="228"/>
      <c r="AA109" s="228"/>
      <c r="AB109" s="228"/>
      <c r="AC109" s="228"/>
      <c r="AP109" s="266" t="s">
        <v>114</v>
      </c>
      <c r="AR109" s="266" t="s">
        <v>110</v>
      </c>
      <c r="AS109" s="266" t="s">
        <v>76</v>
      </c>
      <c r="AW109" s="225" t="s">
        <v>108</v>
      </c>
      <c r="BC109" s="267">
        <f>IF(L109="základní",J109,0)</f>
        <v>0</v>
      </c>
      <c r="BD109" s="267">
        <f>IF(L109="snížená",J109,0)</f>
        <v>0</v>
      </c>
      <c r="BE109" s="267">
        <f>IF(L109="zákl. přenesená",J109,0)</f>
        <v>0</v>
      </c>
      <c r="BF109" s="267">
        <f>IF(L109="sníž. přenesená",J109,0)</f>
        <v>0</v>
      </c>
      <c r="BG109" s="267">
        <f>IF(L109="nulová",J109,0)</f>
        <v>0</v>
      </c>
      <c r="BH109" s="225" t="s">
        <v>74</v>
      </c>
      <c r="BI109" s="267">
        <f>ROUND(I109*H109,2)</f>
        <v>0</v>
      </c>
      <c r="BJ109" s="225" t="s">
        <v>114</v>
      </c>
      <c r="BK109" s="266" t="s">
        <v>235</v>
      </c>
    </row>
    <row r="110" spans="1:63" s="283" customFormat="1">
      <c r="B110" s="342"/>
      <c r="C110" s="343"/>
      <c r="D110" s="340" t="s">
        <v>118</v>
      </c>
      <c r="E110" s="344" t="s">
        <v>3</v>
      </c>
      <c r="F110" s="345" t="s">
        <v>236</v>
      </c>
      <c r="G110" s="343"/>
      <c r="H110" s="346">
        <v>938</v>
      </c>
      <c r="I110" s="343"/>
      <c r="J110" s="358"/>
      <c r="K110" s="285"/>
      <c r="L110" s="286"/>
      <c r="M110" s="286"/>
      <c r="N110" s="286"/>
      <c r="O110" s="286"/>
      <c r="P110" s="286"/>
      <c r="Q110" s="286"/>
      <c r="R110" s="287"/>
      <c r="AR110" s="288" t="s">
        <v>118</v>
      </c>
      <c r="AS110" s="288" t="s">
        <v>76</v>
      </c>
      <c r="AT110" s="283" t="s">
        <v>76</v>
      </c>
      <c r="AU110" s="283" t="s">
        <v>27</v>
      </c>
      <c r="AV110" s="283" t="s">
        <v>67</v>
      </c>
      <c r="AW110" s="288" t="s">
        <v>108</v>
      </c>
    </row>
    <row r="111" spans="1:63" s="289" customFormat="1">
      <c r="B111" s="347"/>
      <c r="C111" s="348"/>
      <c r="D111" s="340" t="s">
        <v>118</v>
      </c>
      <c r="E111" s="349" t="s">
        <v>3</v>
      </c>
      <c r="F111" s="350" t="s">
        <v>159</v>
      </c>
      <c r="G111" s="348"/>
      <c r="H111" s="351">
        <v>938</v>
      </c>
      <c r="I111" s="348"/>
      <c r="J111" s="359"/>
      <c r="K111" s="291"/>
      <c r="L111" s="292"/>
      <c r="M111" s="292"/>
      <c r="N111" s="292"/>
      <c r="O111" s="292"/>
      <c r="P111" s="292"/>
      <c r="Q111" s="292"/>
      <c r="R111" s="293"/>
      <c r="AR111" s="294" t="s">
        <v>118</v>
      </c>
      <c r="AS111" s="294" t="s">
        <v>76</v>
      </c>
      <c r="AT111" s="289" t="s">
        <v>114</v>
      </c>
      <c r="AU111" s="289" t="s">
        <v>27</v>
      </c>
      <c r="AV111" s="289" t="s">
        <v>74</v>
      </c>
      <c r="AW111" s="294" t="s">
        <v>108</v>
      </c>
    </row>
    <row r="112" spans="1:63" s="230" customFormat="1" ht="22.25" customHeight="1">
      <c r="A112" s="228"/>
      <c r="B112" s="166"/>
      <c r="C112" s="218" t="s">
        <v>151</v>
      </c>
      <c r="D112" s="218" t="s">
        <v>110</v>
      </c>
      <c r="E112" s="219" t="s">
        <v>237</v>
      </c>
      <c r="F112" s="220" t="s">
        <v>238</v>
      </c>
      <c r="G112" s="221" t="s">
        <v>113</v>
      </c>
      <c r="H112" s="222">
        <v>98</v>
      </c>
      <c r="I112" s="158"/>
      <c r="J112" s="357">
        <f>ROUND(I112*H112,2)</f>
        <v>0</v>
      </c>
      <c r="K112" s="279" t="s">
        <v>3</v>
      </c>
      <c r="L112" s="263" t="s">
        <v>38</v>
      </c>
      <c r="M112" s="264">
        <v>2.5999999999999999E-2</v>
      </c>
      <c r="N112" s="264">
        <f>M112*H112</f>
        <v>2.548</v>
      </c>
      <c r="O112" s="264">
        <v>0.34499999999999997</v>
      </c>
      <c r="P112" s="264">
        <f>O112*H112</f>
        <v>33.809999999999995</v>
      </c>
      <c r="Q112" s="264">
        <v>0</v>
      </c>
      <c r="R112" s="265">
        <f>Q112*H112</f>
        <v>0</v>
      </c>
      <c r="S112" s="228"/>
      <c r="T112" s="228"/>
      <c r="U112" s="228"/>
      <c r="V112" s="228"/>
      <c r="W112" s="228"/>
      <c r="X112" s="228"/>
      <c r="Y112" s="228"/>
      <c r="Z112" s="228"/>
      <c r="AA112" s="228"/>
      <c r="AB112" s="228"/>
      <c r="AC112" s="228"/>
      <c r="AP112" s="266" t="s">
        <v>114</v>
      </c>
      <c r="AR112" s="266" t="s">
        <v>110</v>
      </c>
      <c r="AS112" s="266" t="s">
        <v>76</v>
      </c>
      <c r="AW112" s="225" t="s">
        <v>108</v>
      </c>
      <c r="BC112" s="267">
        <f>IF(L112="základní",J112,0)</f>
        <v>0</v>
      </c>
      <c r="BD112" s="267">
        <f>IF(L112="snížená",J112,0)</f>
        <v>0</v>
      </c>
      <c r="BE112" s="267">
        <f>IF(L112="zákl. přenesená",J112,0)</f>
        <v>0</v>
      </c>
      <c r="BF112" s="267">
        <f>IF(L112="sníž. přenesená",J112,0)</f>
        <v>0</v>
      </c>
      <c r="BG112" s="267">
        <f>IF(L112="nulová",J112,0)</f>
        <v>0</v>
      </c>
      <c r="BH112" s="225" t="s">
        <v>74</v>
      </c>
      <c r="BI112" s="267">
        <f>ROUND(I112*H112,2)</f>
        <v>0</v>
      </c>
      <c r="BJ112" s="225" t="s">
        <v>114</v>
      </c>
      <c r="BK112" s="266" t="s">
        <v>239</v>
      </c>
    </row>
    <row r="113" spans="1:63" s="283" customFormat="1">
      <c r="B113" s="342"/>
      <c r="C113" s="343"/>
      <c r="D113" s="340" t="s">
        <v>118</v>
      </c>
      <c r="E113" s="344" t="s">
        <v>3</v>
      </c>
      <c r="F113" s="345" t="s">
        <v>240</v>
      </c>
      <c r="G113" s="343"/>
      <c r="H113" s="346">
        <v>98</v>
      </c>
      <c r="I113" s="343"/>
      <c r="J113" s="358"/>
      <c r="K113" s="285"/>
      <c r="L113" s="286"/>
      <c r="M113" s="286"/>
      <c r="N113" s="286"/>
      <c r="O113" s="286"/>
      <c r="P113" s="286"/>
      <c r="Q113" s="286"/>
      <c r="R113" s="287"/>
      <c r="AR113" s="288" t="s">
        <v>118</v>
      </c>
      <c r="AS113" s="288" t="s">
        <v>76</v>
      </c>
      <c r="AT113" s="283" t="s">
        <v>76</v>
      </c>
      <c r="AU113" s="283" t="s">
        <v>27</v>
      </c>
      <c r="AV113" s="283" t="s">
        <v>74</v>
      </c>
      <c r="AW113" s="288" t="s">
        <v>108</v>
      </c>
    </row>
    <row r="114" spans="1:63" s="230" customFormat="1" ht="70.25" customHeight="1">
      <c r="A114" s="228"/>
      <c r="B114" s="166"/>
      <c r="C114" s="218" t="s">
        <v>160</v>
      </c>
      <c r="D114" s="218" t="s">
        <v>110</v>
      </c>
      <c r="E114" s="219" t="s">
        <v>241</v>
      </c>
      <c r="F114" s="220" t="s">
        <v>242</v>
      </c>
      <c r="G114" s="221" t="s">
        <v>113</v>
      </c>
      <c r="H114" s="222">
        <v>940.22</v>
      </c>
      <c r="I114" s="158"/>
      <c r="J114" s="357">
        <f>ROUND(I114*H114,2)</f>
        <v>0</v>
      </c>
      <c r="K114" s="279" t="s">
        <v>3</v>
      </c>
      <c r="L114" s="263" t="s">
        <v>38</v>
      </c>
      <c r="M114" s="264">
        <v>0.5</v>
      </c>
      <c r="N114" s="264">
        <f>M114*H114</f>
        <v>470.11</v>
      </c>
      <c r="O114" s="264">
        <v>8.4250000000000005E-2</v>
      </c>
      <c r="P114" s="264">
        <f>O114*H114</f>
        <v>79.213535000000007</v>
      </c>
      <c r="Q114" s="264">
        <v>0</v>
      </c>
      <c r="R114" s="265">
        <f>Q114*H114</f>
        <v>0</v>
      </c>
      <c r="S114" s="228"/>
      <c r="T114" s="228"/>
      <c r="U114" s="228"/>
      <c r="V114" s="228"/>
      <c r="W114" s="228"/>
      <c r="X114" s="228"/>
      <c r="Y114" s="228"/>
      <c r="Z114" s="228"/>
      <c r="AA114" s="228"/>
      <c r="AB114" s="228"/>
      <c r="AC114" s="228"/>
      <c r="AP114" s="266" t="s">
        <v>114</v>
      </c>
      <c r="AR114" s="266" t="s">
        <v>110</v>
      </c>
      <c r="AS114" s="266" t="s">
        <v>76</v>
      </c>
      <c r="AW114" s="225" t="s">
        <v>108</v>
      </c>
      <c r="BC114" s="267">
        <f>IF(L114="základní",J114,0)</f>
        <v>0</v>
      </c>
      <c r="BD114" s="267">
        <f>IF(L114="snížená",J114,0)</f>
        <v>0</v>
      </c>
      <c r="BE114" s="267">
        <f>IF(L114="zákl. přenesená",J114,0)</f>
        <v>0</v>
      </c>
      <c r="BF114" s="267">
        <f>IF(L114="sníž. přenesená",J114,0)</f>
        <v>0</v>
      </c>
      <c r="BG114" s="267">
        <f>IF(L114="nulová",J114,0)</f>
        <v>0</v>
      </c>
      <c r="BH114" s="225" t="s">
        <v>74</v>
      </c>
      <c r="BI114" s="267">
        <f>ROUND(I114*H114,2)</f>
        <v>0</v>
      </c>
      <c r="BJ114" s="225" t="s">
        <v>114</v>
      </c>
      <c r="BK114" s="266" t="s">
        <v>243</v>
      </c>
    </row>
    <row r="115" spans="1:63" s="230" customFormat="1" ht="144">
      <c r="A115" s="228"/>
      <c r="B115" s="166"/>
      <c r="C115" s="303"/>
      <c r="D115" s="340" t="s">
        <v>116</v>
      </c>
      <c r="E115" s="303"/>
      <c r="F115" s="341" t="s">
        <v>244</v>
      </c>
      <c r="G115" s="303"/>
      <c r="H115" s="303"/>
      <c r="I115" s="303"/>
      <c r="J115" s="304"/>
      <c r="K115" s="274"/>
      <c r="L115" s="280"/>
      <c r="M115" s="281"/>
      <c r="N115" s="281"/>
      <c r="O115" s="281"/>
      <c r="P115" s="281"/>
      <c r="Q115" s="281"/>
      <c r="R115" s="282"/>
      <c r="S115" s="228"/>
      <c r="T115" s="228"/>
      <c r="U115" s="228"/>
      <c r="V115" s="228"/>
      <c r="W115" s="228"/>
      <c r="X115" s="228"/>
      <c r="Y115" s="228"/>
      <c r="Z115" s="228"/>
      <c r="AA115" s="228"/>
      <c r="AB115" s="228"/>
      <c r="AC115" s="228"/>
      <c r="AR115" s="225" t="s">
        <v>116</v>
      </c>
      <c r="AS115" s="225" t="s">
        <v>76</v>
      </c>
    </row>
    <row r="116" spans="1:63" s="283" customFormat="1">
      <c r="B116" s="342"/>
      <c r="C116" s="343"/>
      <c r="D116" s="340" t="s">
        <v>118</v>
      </c>
      <c r="E116" s="344" t="s">
        <v>3</v>
      </c>
      <c r="F116" s="345" t="s">
        <v>245</v>
      </c>
      <c r="G116" s="343"/>
      <c r="H116" s="346">
        <v>938</v>
      </c>
      <c r="I116" s="343"/>
      <c r="J116" s="358"/>
      <c r="K116" s="285"/>
      <c r="L116" s="286"/>
      <c r="M116" s="286"/>
      <c r="N116" s="286"/>
      <c r="O116" s="286"/>
      <c r="P116" s="286"/>
      <c r="Q116" s="286"/>
      <c r="R116" s="287"/>
      <c r="AR116" s="288" t="s">
        <v>118</v>
      </c>
      <c r="AS116" s="288" t="s">
        <v>76</v>
      </c>
      <c r="AT116" s="283" t="s">
        <v>76</v>
      </c>
      <c r="AU116" s="283" t="s">
        <v>27</v>
      </c>
      <c r="AV116" s="283" t="s">
        <v>67</v>
      </c>
      <c r="AW116" s="288" t="s">
        <v>108</v>
      </c>
    </row>
    <row r="117" spans="1:63" s="283" customFormat="1">
      <c r="B117" s="342"/>
      <c r="C117" s="343"/>
      <c r="D117" s="340" t="s">
        <v>118</v>
      </c>
      <c r="E117" s="344" t="s">
        <v>3</v>
      </c>
      <c r="F117" s="345" t="s">
        <v>246</v>
      </c>
      <c r="G117" s="343"/>
      <c r="H117" s="346">
        <v>2.2200000000000002</v>
      </c>
      <c r="I117" s="343"/>
      <c r="J117" s="358"/>
      <c r="K117" s="285"/>
      <c r="L117" s="286"/>
      <c r="M117" s="286"/>
      <c r="N117" s="286"/>
      <c r="O117" s="286"/>
      <c r="P117" s="286"/>
      <c r="Q117" s="286"/>
      <c r="R117" s="287"/>
      <c r="AR117" s="288" t="s">
        <v>118</v>
      </c>
      <c r="AS117" s="288" t="s">
        <v>76</v>
      </c>
      <c r="AT117" s="283" t="s">
        <v>76</v>
      </c>
      <c r="AU117" s="283" t="s">
        <v>27</v>
      </c>
      <c r="AV117" s="283" t="s">
        <v>67</v>
      </c>
      <c r="AW117" s="288" t="s">
        <v>108</v>
      </c>
    </row>
    <row r="118" spans="1:63" s="289" customFormat="1">
      <c r="B118" s="347"/>
      <c r="C118" s="348"/>
      <c r="D118" s="340" t="s">
        <v>118</v>
      </c>
      <c r="E118" s="349" t="s">
        <v>3</v>
      </c>
      <c r="F118" s="350" t="s">
        <v>159</v>
      </c>
      <c r="G118" s="348"/>
      <c r="H118" s="351">
        <v>940.22</v>
      </c>
      <c r="I118" s="348"/>
      <c r="J118" s="359"/>
      <c r="K118" s="291"/>
      <c r="L118" s="292"/>
      <c r="M118" s="292"/>
      <c r="N118" s="292"/>
      <c r="O118" s="292"/>
      <c r="P118" s="292"/>
      <c r="Q118" s="292"/>
      <c r="R118" s="293"/>
      <c r="AR118" s="294" t="s">
        <v>118</v>
      </c>
      <c r="AS118" s="294" t="s">
        <v>76</v>
      </c>
      <c r="AT118" s="289" t="s">
        <v>114</v>
      </c>
      <c r="AU118" s="289" t="s">
        <v>27</v>
      </c>
      <c r="AV118" s="289" t="s">
        <v>74</v>
      </c>
      <c r="AW118" s="294" t="s">
        <v>108</v>
      </c>
    </row>
    <row r="119" spans="1:63" s="230" customFormat="1" ht="13.75" customHeight="1">
      <c r="A119" s="228"/>
      <c r="B119" s="166"/>
      <c r="C119" s="352" t="s">
        <v>141</v>
      </c>
      <c r="D119" s="352" t="s">
        <v>227</v>
      </c>
      <c r="E119" s="353" t="s">
        <v>247</v>
      </c>
      <c r="F119" s="354" t="s">
        <v>248</v>
      </c>
      <c r="G119" s="355" t="s">
        <v>113</v>
      </c>
      <c r="H119" s="356">
        <v>987.23099999999999</v>
      </c>
      <c r="I119" s="159"/>
      <c r="J119" s="360">
        <f>ROUND(I119*H119,2)</f>
        <v>0</v>
      </c>
      <c r="K119" s="295" t="s">
        <v>3</v>
      </c>
      <c r="L119" s="296" t="s">
        <v>38</v>
      </c>
      <c r="M119" s="264">
        <v>0</v>
      </c>
      <c r="N119" s="264">
        <f>M119*H119</f>
        <v>0</v>
      </c>
      <c r="O119" s="264">
        <v>0.13100000000000001</v>
      </c>
      <c r="P119" s="264">
        <f>O119*H119</f>
        <v>129.32726099999999</v>
      </c>
      <c r="Q119" s="264">
        <v>0</v>
      </c>
      <c r="R119" s="265">
        <f>Q119*H119</f>
        <v>0</v>
      </c>
      <c r="S119" s="228"/>
      <c r="T119" s="228"/>
      <c r="U119" s="228"/>
      <c r="V119" s="228"/>
      <c r="W119" s="228"/>
      <c r="X119" s="228"/>
      <c r="Y119" s="228"/>
      <c r="Z119" s="228"/>
      <c r="AA119" s="228"/>
      <c r="AB119" s="228"/>
      <c r="AC119" s="228"/>
      <c r="AP119" s="266" t="s">
        <v>160</v>
      </c>
      <c r="AR119" s="266" t="s">
        <v>227</v>
      </c>
      <c r="AS119" s="266" t="s">
        <v>76</v>
      </c>
      <c r="AW119" s="225" t="s">
        <v>108</v>
      </c>
      <c r="BC119" s="267">
        <f>IF(L119="základní",J119,0)</f>
        <v>0</v>
      </c>
      <c r="BD119" s="267">
        <f>IF(L119="snížená",J119,0)</f>
        <v>0</v>
      </c>
      <c r="BE119" s="267">
        <f>IF(L119="zákl. přenesená",J119,0)</f>
        <v>0</v>
      </c>
      <c r="BF119" s="267">
        <f>IF(L119="sníž. přenesená",J119,0)</f>
        <v>0</v>
      </c>
      <c r="BG119" s="267">
        <f>IF(L119="nulová",J119,0)</f>
        <v>0</v>
      </c>
      <c r="BH119" s="225" t="s">
        <v>74</v>
      </c>
      <c r="BI119" s="267">
        <f>ROUND(I119*H119,2)</f>
        <v>0</v>
      </c>
      <c r="BJ119" s="225" t="s">
        <v>114</v>
      </c>
      <c r="BK119" s="266" t="s">
        <v>249</v>
      </c>
    </row>
    <row r="120" spans="1:63" s="283" customFormat="1">
      <c r="B120" s="342"/>
      <c r="C120" s="343"/>
      <c r="D120" s="340" t="s">
        <v>118</v>
      </c>
      <c r="E120" s="344" t="s">
        <v>3</v>
      </c>
      <c r="F120" s="345" t="s">
        <v>250</v>
      </c>
      <c r="G120" s="343"/>
      <c r="H120" s="346">
        <v>940.22</v>
      </c>
      <c r="I120" s="343"/>
      <c r="J120" s="358"/>
      <c r="K120" s="285"/>
      <c r="L120" s="286"/>
      <c r="M120" s="286"/>
      <c r="N120" s="286"/>
      <c r="O120" s="286"/>
      <c r="P120" s="286"/>
      <c r="Q120" s="286"/>
      <c r="R120" s="287"/>
      <c r="AR120" s="288" t="s">
        <v>118</v>
      </c>
      <c r="AS120" s="288" t="s">
        <v>76</v>
      </c>
      <c r="AT120" s="283" t="s">
        <v>76</v>
      </c>
      <c r="AU120" s="283" t="s">
        <v>27</v>
      </c>
      <c r="AV120" s="283" t="s">
        <v>74</v>
      </c>
      <c r="AW120" s="288" t="s">
        <v>108</v>
      </c>
    </row>
    <row r="121" spans="1:63" s="283" customFormat="1">
      <c r="B121" s="342"/>
      <c r="C121" s="343"/>
      <c r="D121" s="340" t="s">
        <v>118</v>
      </c>
      <c r="E121" s="343"/>
      <c r="F121" s="345" t="s">
        <v>251</v>
      </c>
      <c r="G121" s="343"/>
      <c r="H121" s="346">
        <v>987.23099999999999</v>
      </c>
      <c r="I121" s="343"/>
      <c r="J121" s="358"/>
      <c r="K121" s="285"/>
      <c r="L121" s="286"/>
      <c r="M121" s="286"/>
      <c r="N121" s="286"/>
      <c r="O121" s="286"/>
      <c r="P121" s="286"/>
      <c r="Q121" s="286"/>
      <c r="R121" s="287"/>
      <c r="AR121" s="288" t="s">
        <v>118</v>
      </c>
      <c r="AS121" s="288" t="s">
        <v>76</v>
      </c>
      <c r="AT121" s="283" t="s">
        <v>76</v>
      </c>
      <c r="AU121" s="283" t="s">
        <v>4</v>
      </c>
      <c r="AV121" s="283" t="s">
        <v>74</v>
      </c>
      <c r="AW121" s="288" t="s">
        <v>108</v>
      </c>
    </row>
    <row r="122" spans="1:63" s="230" customFormat="1" ht="70.25" customHeight="1">
      <c r="A122" s="228"/>
      <c r="B122" s="166"/>
      <c r="C122" s="218" t="s">
        <v>171</v>
      </c>
      <c r="D122" s="218" t="s">
        <v>110</v>
      </c>
      <c r="E122" s="219" t="s">
        <v>252</v>
      </c>
      <c r="F122" s="220" t="s">
        <v>253</v>
      </c>
      <c r="G122" s="221" t="s">
        <v>113</v>
      </c>
      <c r="H122" s="222">
        <v>98</v>
      </c>
      <c r="I122" s="158"/>
      <c r="J122" s="357">
        <f>ROUND(I122*H122,2)</f>
        <v>0</v>
      </c>
      <c r="K122" s="279" t="s">
        <v>3</v>
      </c>
      <c r="L122" s="263" t="s">
        <v>38</v>
      </c>
      <c r="M122" s="264">
        <v>0.56499999999999995</v>
      </c>
      <c r="N122" s="264">
        <f>M122*H122</f>
        <v>55.37</v>
      </c>
      <c r="O122" s="264">
        <v>0.10362</v>
      </c>
      <c r="P122" s="264">
        <f>O122*H122</f>
        <v>10.15476</v>
      </c>
      <c r="Q122" s="264">
        <v>0</v>
      </c>
      <c r="R122" s="265">
        <f>Q122*H122</f>
        <v>0</v>
      </c>
      <c r="S122" s="228"/>
      <c r="T122" s="228"/>
      <c r="U122" s="228"/>
      <c r="V122" s="228"/>
      <c r="W122" s="228"/>
      <c r="X122" s="228"/>
      <c r="Y122" s="228"/>
      <c r="Z122" s="228"/>
      <c r="AA122" s="228"/>
      <c r="AB122" s="228"/>
      <c r="AC122" s="228"/>
      <c r="AP122" s="266" t="s">
        <v>114</v>
      </c>
      <c r="AR122" s="266" t="s">
        <v>110</v>
      </c>
      <c r="AS122" s="266" t="s">
        <v>76</v>
      </c>
      <c r="AW122" s="225" t="s">
        <v>108</v>
      </c>
      <c r="BC122" s="267">
        <f>IF(L122="základní",J122,0)</f>
        <v>0</v>
      </c>
      <c r="BD122" s="267">
        <f>IF(L122="snížená",J122,0)</f>
        <v>0</v>
      </c>
      <c r="BE122" s="267">
        <f>IF(L122="zákl. přenesená",J122,0)</f>
        <v>0</v>
      </c>
      <c r="BF122" s="267">
        <f>IF(L122="sníž. přenesená",J122,0)</f>
        <v>0</v>
      </c>
      <c r="BG122" s="267">
        <f>IF(L122="nulová",J122,0)</f>
        <v>0</v>
      </c>
      <c r="BH122" s="225" t="s">
        <v>74</v>
      </c>
      <c r="BI122" s="267">
        <f>ROUND(I122*H122,2)</f>
        <v>0</v>
      </c>
      <c r="BJ122" s="225" t="s">
        <v>114</v>
      </c>
      <c r="BK122" s="266" t="s">
        <v>254</v>
      </c>
    </row>
    <row r="123" spans="1:63" s="230" customFormat="1" ht="144">
      <c r="A123" s="228"/>
      <c r="B123" s="166"/>
      <c r="C123" s="303"/>
      <c r="D123" s="340" t="s">
        <v>116</v>
      </c>
      <c r="E123" s="303"/>
      <c r="F123" s="341" t="s">
        <v>255</v>
      </c>
      <c r="G123" s="303"/>
      <c r="H123" s="303"/>
      <c r="I123" s="303"/>
      <c r="J123" s="304"/>
      <c r="K123" s="274"/>
      <c r="L123" s="280"/>
      <c r="M123" s="281"/>
      <c r="N123" s="281"/>
      <c r="O123" s="281"/>
      <c r="P123" s="281"/>
      <c r="Q123" s="281"/>
      <c r="R123" s="282"/>
      <c r="S123" s="228"/>
      <c r="T123" s="228"/>
      <c r="U123" s="228"/>
      <c r="V123" s="228"/>
      <c r="W123" s="228"/>
      <c r="X123" s="228"/>
      <c r="Y123" s="228"/>
      <c r="Z123" s="228"/>
      <c r="AA123" s="228"/>
      <c r="AB123" s="228"/>
      <c r="AC123" s="228"/>
      <c r="AR123" s="225" t="s">
        <v>116</v>
      </c>
      <c r="AS123" s="225" t="s">
        <v>76</v>
      </c>
    </row>
    <row r="124" spans="1:63" s="283" customFormat="1">
      <c r="B124" s="342"/>
      <c r="C124" s="343"/>
      <c r="D124" s="340" t="s">
        <v>118</v>
      </c>
      <c r="E124" s="344" t="s">
        <v>3</v>
      </c>
      <c r="F124" s="345" t="s">
        <v>256</v>
      </c>
      <c r="G124" s="343"/>
      <c r="H124" s="346">
        <v>69</v>
      </c>
      <c r="I124" s="343"/>
      <c r="J124" s="358"/>
      <c r="K124" s="285"/>
      <c r="L124" s="286"/>
      <c r="M124" s="286"/>
      <c r="N124" s="286"/>
      <c r="O124" s="286"/>
      <c r="P124" s="286"/>
      <c r="Q124" s="286"/>
      <c r="R124" s="287"/>
      <c r="AR124" s="288" t="s">
        <v>118</v>
      </c>
      <c r="AS124" s="288" t="s">
        <v>76</v>
      </c>
      <c r="AT124" s="283" t="s">
        <v>76</v>
      </c>
      <c r="AU124" s="283" t="s">
        <v>27</v>
      </c>
      <c r="AV124" s="283" t="s">
        <v>67</v>
      </c>
      <c r="AW124" s="288" t="s">
        <v>108</v>
      </c>
    </row>
    <row r="125" spans="1:63" s="283" customFormat="1">
      <c r="B125" s="342"/>
      <c r="C125" s="343"/>
      <c r="D125" s="340" t="s">
        <v>118</v>
      </c>
      <c r="E125" s="344" t="s">
        <v>3</v>
      </c>
      <c r="F125" s="345" t="s">
        <v>257</v>
      </c>
      <c r="G125" s="343"/>
      <c r="H125" s="346">
        <v>29</v>
      </c>
      <c r="I125" s="343"/>
      <c r="J125" s="358"/>
      <c r="K125" s="285"/>
      <c r="L125" s="286"/>
      <c r="M125" s="286"/>
      <c r="N125" s="286"/>
      <c r="O125" s="286"/>
      <c r="P125" s="286"/>
      <c r="Q125" s="286"/>
      <c r="R125" s="287"/>
      <c r="AR125" s="288" t="s">
        <v>118</v>
      </c>
      <c r="AS125" s="288" t="s">
        <v>76</v>
      </c>
      <c r="AT125" s="283" t="s">
        <v>76</v>
      </c>
      <c r="AU125" s="283" t="s">
        <v>27</v>
      </c>
      <c r="AV125" s="283" t="s">
        <v>67</v>
      </c>
      <c r="AW125" s="288" t="s">
        <v>108</v>
      </c>
    </row>
    <row r="126" spans="1:63" s="289" customFormat="1">
      <c r="B126" s="347"/>
      <c r="C126" s="348"/>
      <c r="D126" s="340" t="s">
        <v>118</v>
      </c>
      <c r="E126" s="349" t="s">
        <v>3</v>
      </c>
      <c r="F126" s="350" t="s">
        <v>159</v>
      </c>
      <c r="G126" s="348"/>
      <c r="H126" s="351">
        <v>98</v>
      </c>
      <c r="I126" s="348"/>
      <c r="J126" s="359"/>
      <c r="K126" s="291"/>
      <c r="L126" s="292"/>
      <c r="M126" s="292"/>
      <c r="N126" s="292"/>
      <c r="O126" s="292"/>
      <c r="P126" s="292"/>
      <c r="Q126" s="292"/>
      <c r="R126" s="293"/>
      <c r="AR126" s="294" t="s">
        <v>118</v>
      </c>
      <c r="AS126" s="294" t="s">
        <v>76</v>
      </c>
      <c r="AT126" s="289" t="s">
        <v>114</v>
      </c>
      <c r="AU126" s="289" t="s">
        <v>27</v>
      </c>
      <c r="AV126" s="289" t="s">
        <v>74</v>
      </c>
      <c r="AW126" s="294" t="s">
        <v>108</v>
      </c>
    </row>
    <row r="127" spans="1:63" s="230" customFormat="1" ht="13.75" customHeight="1">
      <c r="A127" s="228"/>
      <c r="B127" s="166"/>
      <c r="C127" s="352" t="s">
        <v>176</v>
      </c>
      <c r="D127" s="352" t="s">
        <v>227</v>
      </c>
      <c r="E127" s="353" t="s">
        <v>258</v>
      </c>
      <c r="F127" s="354" t="s">
        <v>259</v>
      </c>
      <c r="G127" s="355" t="s">
        <v>113</v>
      </c>
      <c r="H127" s="356">
        <v>72.45</v>
      </c>
      <c r="I127" s="159"/>
      <c r="J127" s="360">
        <f>ROUND(I127*H127,2)</f>
        <v>0</v>
      </c>
      <c r="K127" s="295" t="s">
        <v>3</v>
      </c>
      <c r="L127" s="296" t="s">
        <v>38</v>
      </c>
      <c r="M127" s="264">
        <v>0</v>
      </c>
      <c r="N127" s="264">
        <f>M127*H127</f>
        <v>0</v>
      </c>
      <c r="O127" s="264">
        <v>0.17599999999999999</v>
      </c>
      <c r="P127" s="264">
        <f>O127*H127</f>
        <v>12.751199999999999</v>
      </c>
      <c r="Q127" s="264">
        <v>0</v>
      </c>
      <c r="R127" s="265">
        <f>Q127*H127</f>
        <v>0</v>
      </c>
      <c r="S127" s="228"/>
      <c r="T127" s="228"/>
      <c r="U127" s="228"/>
      <c r="V127" s="228"/>
      <c r="W127" s="228"/>
      <c r="X127" s="228"/>
      <c r="Y127" s="228"/>
      <c r="Z127" s="228"/>
      <c r="AA127" s="228"/>
      <c r="AB127" s="228"/>
      <c r="AC127" s="228"/>
      <c r="AP127" s="266" t="s">
        <v>160</v>
      </c>
      <c r="AR127" s="266" t="s">
        <v>227</v>
      </c>
      <c r="AS127" s="266" t="s">
        <v>76</v>
      </c>
      <c r="AW127" s="225" t="s">
        <v>108</v>
      </c>
      <c r="BC127" s="267">
        <f>IF(L127="základní",J127,0)</f>
        <v>0</v>
      </c>
      <c r="BD127" s="267">
        <f>IF(L127="snížená",J127,0)</f>
        <v>0</v>
      </c>
      <c r="BE127" s="267">
        <f>IF(L127="zákl. přenesená",J127,0)</f>
        <v>0</v>
      </c>
      <c r="BF127" s="267">
        <f>IF(L127="sníž. přenesená",J127,0)</f>
        <v>0</v>
      </c>
      <c r="BG127" s="267">
        <f>IF(L127="nulová",J127,0)</f>
        <v>0</v>
      </c>
      <c r="BH127" s="225" t="s">
        <v>74</v>
      </c>
      <c r="BI127" s="267">
        <f>ROUND(I127*H127,2)</f>
        <v>0</v>
      </c>
      <c r="BJ127" s="225" t="s">
        <v>114</v>
      </c>
      <c r="BK127" s="266" t="s">
        <v>260</v>
      </c>
    </row>
    <row r="128" spans="1:63" s="283" customFormat="1">
      <c r="B128" s="342"/>
      <c r="C128" s="343"/>
      <c r="D128" s="340" t="s">
        <v>118</v>
      </c>
      <c r="E128" s="344" t="s">
        <v>3</v>
      </c>
      <c r="F128" s="345" t="s">
        <v>256</v>
      </c>
      <c r="G128" s="343"/>
      <c r="H128" s="346">
        <v>69</v>
      </c>
      <c r="I128" s="343"/>
      <c r="J128" s="358"/>
      <c r="K128" s="285"/>
      <c r="L128" s="286"/>
      <c r="M128" s="286"/>
      <c r="N128" s="286"/>
      <c r="O128" s="286"/>
      <c r="P128" s="286"/>
      <c r="Q128" s="286"/>
      <c r="R128" s="287"/>
      <c r="AR128" s="288" t="s">
        <v>118</v>
      </c>
      <c r="AS128" s="288" t="s">
        <v>76</v>
      </c>
      <c r="AT128" s="283" t="s">
        <v>76</v>
      </c>
      <c r="AU128" s="283" t="s">
        <v>27</v>
      </c>
      <c r="AV128" s="283" t="s">
        <v>74</v>
      </c>
      <c r="AW128" s="288" t="s">
        <v>108</v>
      </c>
    </row>
    <row r="129" spans="1:63" s="283" customFormat="1">
      <c r="B129" s="342"/>
      <c r="C129" s="343"/>
      <c r="D129" s="340" t="s">
        <v>118</v>
      </c>
      <c r="E129" s="343"/>
      <c r="F129" s="345" t="s">
        <v>261</v>
      </c>
      <c r="G129" s="343"/>
      <c r="H129" s="346">
        <v>72.45</v>
      </c>
      <c r="I129" s="343"/>
      <c r="J129" s="358"/>
      <c r="K129" s="285"/>
      <c r="L129" s="286"/>
      <c r="M129" s="286"/>
      <c r="N129" s="286"/>
      <c r="O129" s="286"/>
      <c r="P129" s="286"/>
      <c r="Q129" s="286"/>
      <c r="R129" s="287"/>
      <c r="AR129" s="288" t="s">
        <v>118</v>
      </c>
      <c r="AS129" s="288" t="s">
        <v>76</v>
      </c>
      <c r="AT129" s="283" t="s">
        <v>76</v>
      </c>
      <c r="AU129" s="283" t="s">
        <v>4</v>
      </c>
      <c r="AV129" s="283" t="s">
        <v>74</v>
      </c>
      <c r="AW129" s="288" t="s">
        <v>108</v>
      </c>
    </row>
    <row r="130" spans="1:63" s="230" customFormat="1" ht="22.25" customHeight="1">
      <c r="A130" s="228"/>
      <c r="B130" s="166"/>
      <c r="C130" s="352" t="s">
        <v>182</v>
      </c>
      <c r="D130" s="352" t="s">
        <v>227</v>
      </c>
      <c r="E130" s="353" t="s">
        <v>262</v>
      </c>
      <c r="F130" s="354" t="s">
        <v>263</v>
      </c>
      <c r="G130" s="355" t="s">
        <v>113</v>
      </c>
      <c r="H130" s="356">
        <v>30.45</v>
      </c>
      <c r="I130" s="159"/>
      <c r="J130" s="360">
        <f>ROUND(I130*H130,2)</f>
        <v>0</v>
      </c>
      <c r="K130" s="295" t="s">
        <v>3</v>
      </c>
      <c r="L130" s="296" t="s">
        <v>38</v>
      </c>
      <c r="M130" s="264">
        <v>0</v>
      </c>
      <c r="N130" s="264">
        <f>M130*H130</f>
        <v>0</v>
      </c>
      <c r="O130" s="264">
        <v>0.17499999999999999</v>
      </c>
      <c r="P130" s="264">
        <f>O130*H130</f>
        <v>5.3287499999999994</v>
      </c>
      <c r="Q130" s="264">
        <v>0</v>
      </c>
      <c r="R130" s="265">
        <f>Q130*H130</f>
        <v>0</v>
      </c>
      <c r="S130" s="228"/>
      <c r="T130" s="228"/>
      <c r="U130" s="228"/>
      <c r="V130" s="228"/>
      <c r="W130" s="228"/>
      <c r="X130" s="228"/>
      <c r="Y130" s="228"/>
      <c r="Z130" s="228"/>
      <c r="AA130" s="228"/>
      <c r="AB130" s="228"/>
      <c r="AC130" s="228"/>
      <c r="AP130" s="266" t="s">
        <v>160</v>
      </c>
      <c r="AR130" s="266" t="s">
        <v>227</v>
      </c>
      <c r="AS130" s="266" t="s">
        <v>76</v>
      </c>
      <c r="AW130" s="225" t="s">
        <v>108</v>
      </c>
      <c r="BC130" s="267">
        <f>IF(L130="základní",J130,0)</f>
        <v>0</v>
      </c>
      <c r="BD130" s="267">
        <f>IF(L130="snížená",J130,0)</f>
        <v>0</v>
      </c>
      <c r="BE130" s="267">
        <f>IF(L130="zákl. přenesená",J130,0)</f>
        <v>0</v>
      </c>
      <c r="BF130" s="267">
        <f>IF(L130="sníž. přenesená",J130,0)</f>
        <v>0</v>
      </c>
      <c r="BG130" s="267">
        <f>IF(L130="nulová",J130,0)</f>
        <v>0</v>
      </c>
      <c r="BH130" s="225" t="s">
        <v>74</v>
      </c>
      <c r="BI130" s="267">
        <f>ROUND(I130*H130,2)</f>
        <v>0</v>
      </c>
      <c r="BJ130" s="225" t="s">
        <v>114</v>
      </c>
      <c r="BK130" s="266" t="s">
        <v>264</v>
      </c>
    </row>
    <row r="131" spans="1:63" s="283" customFormat="1">
      <c r="B131" s="342"/>
      <c r="C131" s="343"/>
      <c r="D131" s="340" t="s">
        <v>118</v>
      </c>
      <c r="E131" s="343"/>
      <c r="F131" s="345" t="s">
        <v>265</v>
      </c>
      <c r="G131" s="343"/>
      <c r="H131" s="346">
        <v>30.45</v>
      </c>
      <c r="I131" s="343"/>
      <c r="J131" s="358"/>
      <c r="K131" s="285"/>
      <c r="L131" s="286"/>
      <c r="M131" s="286"/>
      <c r="N131" s="286"/>
      <c r="O131" s="286"/>
      <c r="P131" s="286"/>
      <c r="Q131" s="286"/>
      <c r="R131" s="287"/>
      <c r="AR131" s="288" t="s">
        <v>118</v>
      </c>
      <c r="AS131" s="288" t="s">
        <v>76</v>
      </c>
      <c r="AT131" s="283" t="s">
        <v>76</v>
      </c>
      <c r="AU131" s="283" t="s">
        <v>4</v>
      </c>
      <c r="AV131" s="283" t="s">
        <v>74</v>
      </c>
      <c r="AW131" s="288" t="s">
        <v>108</v>
      </c>
    </row>
    <row r="132" spans="1:63" s="253" customFormat="1" ht="22.75" customHeight="1">
      <c r="B132" s="212"/>
      <c r="C132" s="334"/>
      <c r="D132" s="335" t="s">
        <v>66</v>
      </c>
      <c r="E132" s="338" t="s">
        <v>141</v>
      </c>
      <c r="F132" s="338" t="s">
        <v>142</v>
      </c>
      <c r="G132" s="334"/>
      <c r="H132" s="334"/>
      <c r="I132" s="334"/>
      <c r="J132" s="339">
        <f>BI132</f>
        <v>0</v>
      </c>
      <c r="K132" s="278"/>
      <c r="L132" s="257"/>
      <c r="M132" s="257"/>
      <c r="N132" s="258">
        <f>SUM(N133:N159)</f>
        <v>554.44652999999994</v>
      </c>
      <c r="O132" s="257"/>
      <c r="P132" s="258">
        <f>SUM(P133:P159)</f>
        <v>348.72055110000002</v>
      </c>
      <c r="Q132" s="257"/>
      <c r="R132" s="259">
        <f>SUM(R133:R159)</f>
        <v>0</v>
      </c>
      <c r="AP132" s="255" t="s">
        <v>74</v>
      </c>
      <c r="AR132" s="260" t="s">
        <v>66</v>
      </c>
      <c r="AS132" s="260" t="s">
        <v>74</v>
      </c>
      <c r="AW132" s="255" t="s">
        <v>108</v>
      </c>
      <c r="BI132" s="261">
        <f>SUM(BI133:BI159)</f>
        <v>0</v>
      </c>
    </row>
    <row r="133" spans="1:63" s="230" customFormat="1" ht="45" customHeight="1">
      <c r="A133" s="228"/>
      <c r="B133" s="166"/>
      <c r="C133" s="218" t="s">
        <v>187</v>
      </c>
      <c r="D133" s="218" t="s">
        <v>110</v>
      </c>
      <c r="E133" s="219" t="s">
        <v>266</v>
      </c>
      <c r="F133" s="220" t="s">
        <v>267</v>
      </c>
      <c r="G133" s="221" t="s">
        <v>137</v>
      </c>
      <c r="H133" s="222">
        <v>814</v>
      </c>
      <c r="I133" s="158"/>
      <c r="J133" s="357">
        <f>ROUND(I133*H133,2)</f>
        <v>0</v>
      </c>
      <c r="K133" s="279" t="s">
        <v>3</v>
      </c>
      <c r="L133" s="263" t="s">
        <v>38</v>
      </c>
      <c r="M133" s="264">
        <v>0.26800000000000002</v>
      </c>
      <c r="N133" s="264">
        <f>M133*H133</f>
        <v>218.15200000000002</v>
      </c>
      <c r="O133" s="264">
        <v>0.15540000000000001</v>
      </c>
      <c r="P133" s="264">
        <f>O133*H133</f>
        <v>126.49560000000001</v>
      </c>
      <c r="Q133" s="264">
        <v>0</v>
      </c>
      <c r="R133" s="265">
        <f>Q133*H133</f>
        <v>0</v>
      </c>
      <c r="S133" s="228"/>
      <c r="T133" s="228"/>
      <c r="U133" s="228"/>
      <c r="V133" s="228"/>
      <c r="W133" s="228"/>
      <c r="X133" s="228"/>
      <c r="Y133" s="228"/>
      <c r="Z133" s="228"/>
      <c r="AA133" s="228"/>
      <c r="AB133" s="228"/>
      <c r="AC133" s="228"/>
      <c r="AP133" s="266" t="s">
        <v>114</v>
      </c>
      <c r="AR133" s="266" t="s">
        <v>110</v>
      </c>
      <c r="AS133" s="266" t="s">
        <v>76</v>
      </c>
      <c r="AW133" s="225" t="s">
        <v>108</v>
      </c>
      <c r="BC133" s="267">
        <f>IF(L133="základní",J133,0)</f>
        <v>0</v>
      </c>
      <c r="BD133" s="267">
        <f>IF(L133="snížená",J133,0)</f>
        <v>0</v>
      </c>
      <c r="BE133" s="267">
        <f>IF(L133="zákl. přenesená",J133,0)</f>
        <v>0</v>
      </c>
      <c r="BF133" s="267">
        <f>IF(L133="sníž. přenesená",J133,0)</f>
        <v>0</v>
      </c>
      <c r="BG133" s="267">
        <f>IF(L133="nulová",J133,0)</f>
        <v>0</v>
      </c>
      <c r="BH133" s="225" t="s">
        <v>74</v>
      </c>
      <c r="BI133" s="267">
        <f>ROUND(I133*H133,2)</f>
        <v>0</v>
      </c>
      <c r="BJ133" s="225" t="s">
        <v>114</v>
      </c>
      <c r="BK133" s="266" t="s">
        <v>268</v>
      </c>
    </row>
    <row r="134" spans="1:63" s="230" customFormat="1" ht="117">
      <c r="A134" s="228"/>
      <c r="B134" s="166"/>
      <c r="C134" s="303"/>
      <c r="D134" s="340" t="s">
        <v>116</v>
      </c>
      <c r="E134" s="303"/>
      <c r="F134" s="341" t="s">
        <v>269</v>
      </c>
      <c r="G134" s="303"/>
      <c r="H134" s="303"/>
      <c r="I134" s="303"/>
      <c r="J134" s="304"/>
      <c r="K134" s="274"/>
      <c r="L134" s="280"/>
      <c r="M134" s="281"/>
      <c r="N134" s="281"/>
      <c r="O134" s="281"/>
      <c r="P134" s="281"/>
      <c r="Q134" s="281"/>
      <c r="R134" s="282"/>
      <c r="S134" s="228"/>
      <c r="T134" s="228"/>
      <c r="U134" s="228"/>
      <c r="V134" s="228"/>
      <c r="W134" s="228"/>
      <c r="X134" s="228"/>
      <c r="Y134" s="228"/>
      <c r="Z134" s="228"/>
      <c r="AA134" s="228"/>
      <c r="AB134" s="228"/>
      <c r="AC134" s="228"/>
      <c r="AR134" s="225" t="s">
        <v>116</v>
      </c>
      <c r="AS134" s="225" t="s">
        <v>76</v>
      </c>
    </row>
    <row r="135" spans="1:63" s="283" customFormat="1">
      <c r="B135" s="342"/>
      <c r="C135" s="343"/>
      <c r="D135" s="340" t="s">
        <v>118</v>
      </c>
      <c r="E135" s="344" t="s">
        <v>3</v>
      </c>
      <c r="F135" s="345" t="s">
        <v>270</v>
      </c>
      <c r="G135" s="343"/>
      <c r="H135" s="346">
        <v>814</v>
      </c>
      <c r="I135" s="343"/>
      <c r="J135" s="358"/>
      <c r="K135" s="285"/>
      <c r="L135" s="286"/>
      <c r="M135" s="286"/>
      <c r="N135" s="286"/>
      <c r="O135" s="286"/>
      <c r="P135" s="286"/>
      <c r="Q135" s="286"/>
      <c r="R135" s="287"/>
      <c r="AR135" s="288" t="s">
        <v>118</v>
      </c>
      <c r="AS135" s="288" t="s">
        <v>76</v>
      </c>
      <c r="AT135" s="283" t="s">
        <v>76</v>
      </c>
      <c r="AU135" s="283" t="s">
        <v>27</v>
      </c>
      <c r="AV135" s="283" t="s">
        <v>67</v>
      </c>
      <c r="AW135" s="288" t="s">
        <v>108</v>
      </c>
    </row>
    <row r="136" spans="1:63" s="289" customFormat="1">
      <c r="B136" s="347"/>
      <c r="C136" s="348"/>
      <c r="D136" s="340" t="s">
        <v>118</v>
      </c>
      <c r="E136" s="349" t="s">
        <v>3</v>
      </c>
      <c r="F136" s="350" t="s">
        <v>159</v>
      </c>
      <c r="G136" s="348"/>
      <c r="H136" s="351">
        <v>814</v>
      </c>
      <c r="I136" s="348"/>
      <c r="J136" s="359"/>
      <c r="K136" s="291"/>
      <c r="L136" s="292"/>
      <c r="M136" s="292"/>
      <c r="N136" s="292"/>
      <c r="O136" s="292"/>
      <c r="P136" s="292"/>
      <c r="Q136" s="292"/>
      <c r="R136" s="293"/>
      <c r="AR136" s="294" t="s">
        <v>118</v>
      </c>
      <c r="AS136" s="294" t="s">
        <v>76</v>
      </c>
      <c r="AT136" s="289" t="s">
        <v>114</v>
      </c>
      <c r="AU136" s="289" t="s">
        <v>27</v>
      </c>
      <c r="AV136" s="289" t="s">
        <v>74</v>
      </c>
      <c r="AW136" s="294" t="s">
        <v>108</v>
      </c>
    </row>
    <row r="137" spans="1:63" s="230" customFormat="1" ht="13.75" customHeight="1">
      <c r="A137" s="228"/>
      <c r="B137" s="166"/>
      <c r="C137" s="352" t="s">
        <v>193</v>
      </c>
      <c r="D137" s="352" t="s">
        <v>227</v>
      </c>
      <c r="E137" s="353" t="s">
        <v>271</v>
      </c>
      <c r="F137" s="354" t="s">
        <v>272</v>
      </c>
      <c r="G137" s="355" t="s">
        <v>137</v>
      </c>
      <c r="H137" s="356">
        <v>73.5</v>
      </c>
      <c r="I137" s="159"/>
      <c r="J137" s="360">
        <f>ROUND(I137*H137,2)</f>
        <v>0</v>
      </c>
      <c r="K137" s="295" t="s">
        <v>3</v>
      </c>
      <c r="L137" s="296" t="s">
        <v>38</v>
      </c>
      <c r="M137" s="264">
        <v>0</v>
      </c>
      <c r="N137" s="264">
        <f>M137*H137</f>
        <v>0</v>
      </c>
      <c r="O137" s="264">
        <v>4.8300000000000003E-2</v>
      </c>
      <c r="P137" s="264">
        <f>O137*H137</f>
        <v>3.5500500000000001</v>
      </c>
      <c r="Q137" s="264">
        <v>0</v>
      </c>
      <c r="R137" s="265">
        <f>Q137*H137</f>
        <v>0</v>
      </c>
      <c r="S137" s="228"/>
      <c r="T137" s="228"/>
      <c r="U137" s="228"/>
      <c r="V137" s="228"/>
      <c r="W137" s="228"/>
      <c r="X137" s="228"/>
      <c r="Y137" s="228"/>
      <c r="Z137" s="228"/>
      <c r="AA137" s="228"/>
      <c r="AB137" s="228"/>
      <c r="AC137" s="228"/>
      <c r="AP137" s="266" t="s">
        <v>160</v>
      </c>
      <c r="AR137" s="266" t="s">
        <v>227</v>
      </c>
      <c r="AS137" s="266" t="s">
        <v>76</v>
      </c>
      <c r="AW137" s="225" t="s">
        <v>108</v>
      </c>
      <c r="BC137" s="267">
        <f>IF(L137="základní",J137,0)</f>
        <v>0</v>
      </c>
      <c r="BD137" s="267">
        <f>IF(L137="snížená",J137,0)</f>
        <v>0</v>
      </c>
      <c r="BE137" s="267">
        <f>IF(L137="zákl. přenesená",J137,0)</f>
        <v>0</v>
      </c>
      <c r="BF137" s="267">
        <f>IF(L137="sníž. přenesená",J137,0)</f>
        <v>0</v>
      </c>
      <c r="BG137" s="267">
        <f>IF(L137="nulová",J137,0)</f>
        <v>0</v>
      </c>
      <c r="BH137" s="225" t="s">
        <v>74</v>
      </c>
      <c r="BI137" s="267">
        <f>ROUND(I137*H137,2)</f>
        <v>0</v>
      </c>
      <c r="BJ137" s="225" t="s">
        <v>114</v>
      </c>
      <c r="BK137" s="266" t="s">
        <v>273</v>
      </c>
    </row>
    <row r="138" spans="1:63" s="283" customFormat="1">
      <c r="B138" s="342"/>
      <c r="C138" s="343"/>
      <c r="D138" s="340" t="s">
        <v>118</v>
      </c>
      <c r="E138" s="344" t="s">
        <v>3</v>
      </c>
      <c r="F138" s="345" t="s">
        <v>274</v>
      </c>
      <c r="G138" s="343"/>
      <c r="H138" s="346">
        <v>70</v>
      </c>
      <c r="I138" s="343"/>
      <c r="J138" s="358"/>
      <c r="K138" s="285"/>
      <c r="L138" s="286"/>
      <c r="M138" s="286"/>
      <c r="N138" s="286"/>
      <c r="O138" s="286"/>
      <c r="P138" s="286"/>
      <c r="Q138" s="286"/>
      <c r="R138" s="287"/>
      <c r="AR138" s="288" t="s">
        <v>118</v>
      </c>
      <c r="AS138" s="288" t="s">
        <v>76</v>
      </c>
      <c r="AT138" s="283" t="s">
        <v>76</v>
      </c>
      <c r="AU138" s="283" t="s">
        <v>27</v>
      </c>
      <c r="AV138" s="283" t="s">
        <v>67</v>
      </c>
      <c r="AW138" s="288" t="s">
        <v>108</v>
      </c>
    </row>
    <row r="139" spans="1:63" s="289" customFormat="1">
      <c r="B139" s="347"/>
      <c r="C139" s="348"/>
      <c r="D139" s="340" t="s">
        <v>118</v>
      </c>
      <c r="E139" s="349" t="s">
        <v>3</v>
      </c>
      <c r="F139" s="350" t="s">
        <v>159</v>
      </c>
      <c r="G139" s="348"/>
      <c r="H139" s="351">
        <v>70</v>
      </c>
      <c r="I139" s="348"/>
      <c r="J139" s="359"/>
      <c r="K139" s="291"/>
      <c r="L139" s="292"/>
      <c r="M139" s="292"/>
      <c r="N139" s="292"/>
      <c r="O139" s="292"/>
      <c r="P139" s="292"/>
      <c r="Q139" s="292"/>
      <c r="R139" s="293"/>
      <c r="AR139" s="294" t="s">
        <v>118</v>
      </c>
      <c r="AS139" s="294" t="s">
        <v>76</v>
      </c>
      <c r="AT139" s="289" t="s">
        <v>114</v>
      </c>
      <c r="AU139" s="289" t="s">
        <v>27</v>
      </c>
      <c r="AV139" s="289" t="s">
        <v>74</v>
      </c>
      <c r="AW139" s="294" t="s">
        <v>108</v>
      </c>
    </row>
    <row r="140" spans="1:63" s="283" customFormat="1">
      <c r="B140" s="342"/>
      <c r="C140" s="343"/>
      <c r="D140" s="340" t="s">
        <v>118</v>
      </c>
      <c r="E140" s="343"/>
      <c r="F140" s="345" t="s">
        <v>275</v>
      </c>
      <c r="G140" s="343"/>
      <c r="H140" s="346">
        <v>73.5</v>
      </c>
      <c r="I140" s="343"/>
      <c r="J140" s="358"/>
      <c r="K140" s="285"/>
      <c r="L140" s="286"/>
      <c r="M140" s="286"/>
      <c r="N140" s="286"/>
      <c r="O140" s="286"/>
      <c r="P140" s="286"/>
      <c r="Q140" s="286"/>
      <c r="R140" s="287"/>
      <c r="AR140" s="288" t="s">
        <v>118</v>
      </c>
      <c r="AS140" s="288" t="s">
        <v>76</v>
      </c>
      <c r="AT140" s="283" t="s">
        <v>76</v>
      </c>
      <c r="AU140" s="283" t="s">
        <v>4</v>
      </c>
      <c r="AV140" s="283" t="s">
        <v>74</v>
      </c>
      <c r="AW140" s="288" t="s">
        <v>108</v>
      </c>
    </row>
    <row r="141" spans="1:63" s="230" customFormat="1" ht="22.25" customHeight="1">
      <c r="A141" s="228"/>
      <c r="B141" s="166"/>
      <c r="C141" s="352" t="s">
        <v>9</v>
      </c>
      <c r="D141" s="352" t="s">
        <v>227</v>
      </c>
      <c r="E141" s="353" t="s">
        <v>276</v>
      </c>
      <c r="F141" s="354" t="s">
        <v>277</v>
      </c>
      <c r="G141" s="355" t="s">
        <v>137</v>
      </c>
      <c r="H141" s="356">
        <v>39.9</v>
      </c>
      <c r="I141" s="159"/>
      <c r="J141" s="360">
        <f>ROUND(I141*H141,2)</f>
        <v>0</v>
      </c>
      <c r="K141" s="295" t="s">
        <v>3</v>
      </c>
      <c r="L141" s="296" t="s">
        <v>38</v>
      </c>
      <c r="M141" s="264">
        <v>0</v>
      </c>
      <c r="N141" s="264">
        <f>M141*H141</f>
        <v>0</v>
      </c>
      <c r="O141" s="264">
        <v>6.5670000000000006E-2</v>
      </c>
      <c r="P141" s="264">
        <f>O141*H141</f>
        <v>2.6202330000000003</v>
      </c>
      <c r="Q141" s="264">
        <v>0</v>
      </c>
      <c r="R141" s="265">
        <f>Q141*H141</f>
        <v>0</v>
      </c>
      <c r="S141" s="228"/>
      <c r="T141" s="228"/>
      <c r="U141" s="228"/>
      <c r="V141" s="228"/>
      <c r="W141" s="228"/>
      <c r="X141" s="228"/>
      <c r="Y141" s="228"/>
      <c r="Z141" s="228"/>
      <c r="AA141" s="228"/>
      <c r="AB141" s="228"/>
      <c r="AC141" s="228"/>
      <c r="AP141" s="266" t="s">
        <v>160</v>
      </c>
      <c r="AR141" s="266" t="s">
        <v>227</v>
      </c>
      <c r="AS141" s="266" t="s">
        <v>76</v>
      </c>
      <c r="AW141" s="225" t="s">
        <v>108</v>
      </c>
      <c r="BC141" s="267">
        <f>IF(L141="základní",J141,0)</f>
        <v>0</v>
      </c>
      <c r="BD141" s="267">
        <f>IF(L141="snížená",J141,0)</f>
        <v>0</v>
      </c>
      <c r="BE141" s="267">
        <f>IF(L141="zákl. přenesená",J141,0)</f>
        <v>0</v>
      </c>
      <c r="BF141" s="267">
        <f>IF(L141="sníž. přenesená",J141,0)</f>
        <v>0</v>
      </c>
      <c r="BG141" s="267">
        <f>IF(L141="nulová",J141,0)</f>
        <v>0</v>
      </c>
      <c r="BH141" s="225" t="s">
        <v>74</v>
      </c>
      <c r="BI141" s="267">
        <f>ROUND(I141*H141,2)</f>
        <v>0</v>
      </c>
      <c r="BJ141" s="225" t="s">
        <v>114</v>
      </c>
      <c r="BK141" s="266" t="s">
        <v>278</v>
      </c>
    </row>
    <row r="142" spans="1:63" s="283" customFormat="1">
      <c r="B142" s="342"/>
      <c r="C142" s="343"/>
      <c r="D142" s="340" t="s">
        <v>118</v>
      </c>
      <c r="E142" s="344" t="s">
        <v>3</v>
      </c>
      <c r="F142" s="345" t="s">
        <v>279</v>
      </c>
      <c r="G142" s="343"/>
      <c r="H142" s="346">
        <v>38</v>
      </c>
      <c r="I142" s="343"/>
      <c r="J142" s="358"/>
      <c r="K142" s="285"/>
      <c r="L142" s="286"/>
      <c r="M142" s="286"/>
      <c r="N142" s="286"/>
      <c r="O142" s="286"/>
      <c r="P142" s="286"/>
      <c r="Q142" s="286"/>
      <c r="R142" s="287"/>
      <c r="AR142" s="288" t="s">
        <v>118</v>
      </c>
      <c r="AS142" s="288" t="s">
        <v>76</v>
      </c>
      <c r="AT142" s="283" t="s">
        <v>76</v>
      </c>
      <c r="AU142" s="283" t="s">
        <v>27</v>
      </c>
      <c r="AV142" s="283" t="s">
        <v>74</v>
      </c>
      <c r="AW142" s="288" t="s">
        <v>108</v>
      </c>
    </row>
    <row r="143" spans="1:63" s="283" customFormat="1">
      <c r="B143" s="342"/>
      <c r="C143" s="343"/>
      <c r="D143" s="340" t="s">
        <v>118</v>
      </c>
      <c r="E143" s="343"/>
      <c r="F143" s="345" t="s">
        <v>280</v>
      </c>
      <c r="G143" s="343"/>
      <c r="H143" s="346">
        <v>39.9</v>
      </c>
      <c r="I143" s="343"/>
      <c r="J143" s="358"/>
      <c r="K143" s="285"/>
      <c r="L143" s="286"/>
      <c r="M143" s="286"/>
      <c r="N143" s="286"/>
      <c r="O143" s="286"/>
      <c r="P143" s="286"/>
      <c r="Q143" s="286"/>
      <c r="R143" s="287"/>
      <c r="AR143" s="288" t="s">
        <v>118</v>
      </c>
      <c r="AS143" s="288" t="s">
        <v>76</v>
      </c>
      <c r="AT143" s="283" t="s">
        <v>76</v>
      </c>
      <c r="AU143" s="283" t="s">
        <v>4</v>
      </c>
      <c r="AV143" s="283" t="s">
        <v>74</v>
      </c>
      <c r="AW143" s="288" t="s">
        <v>108</v>
      </c>
    </row>
    <row r="144" spans="1:63" s="230" customFormat="1" ht="13.75" customHeight="1">
      <c r="A144" s="228"/>
      <c r="B144" s="166"/>
      <c r="C144" s="352" t="s">
        <v>281</v>
      </c>
      <c r="D144" s="352" t="s">
        <v>227</v>
      </c>
      <c r="E144" s="353" t="s">
        <v>282</v>
      </c>
      <c r="F144" s="354" t="s">
        <v>283</v>
      </c>
      <c r="G144" s="355" t="s">
        <v>137</v>
      </c>
      <c r="H144" s="356">
        <v>667.8</v>
      </c>
      <c r="I144" s="159"/>
      <c r="J144" s="360">
        <f>ROUND(I144*H144,2)</f>
        <v>0</v>
      </c>
      <c r="K144" s="295" t="s">
        <v>3</v>
      </c>
      <c r="L144" s="296" t="s">
        <v>38</v>
      </c>
      <c r="M144" s="264">
        <v>0</v>
      </c>
      <c r="N144" s="264">
        <f>M144*H144</f>
        <v>0</v>
      </c>
      <c r="O144" s="264">
        <v>0.08</v>
      </c>
      <c r="P144" s="264">
        <f>O144*H144</f>
        <v>53.423999999999999</v>
      </c>
      <c r="Q144" s="264">
        <v>0</v>
      </c>
      <c r="R144" s="265">
        <f>Q144*H144</f>
        <v>0</v>
      </c>
      <c r="S144" s="228"/>
      <c r="T144" s="228"/>
      <c r="U144" s="228"/>
      <c r="V144" s="228"/>
      <c r="W144" s="228"/>
      <c r="X144" s="228"/>
      <c r="Y144" s="228"/>
      <c r="Z144" s="228"/>
      <c r="AA144" s="228"/>
      <c r="AB144" s="228"/>
      <c r="AC144" s="228"/>
      <c r="AP144" s="266" t="s">
        <v>160</v>
      </c>
      <c r="AR144" s="266" t="s">
        <v>227</v>
      </c>
      <c r="AS144" s="266" t="s">
        <v>76</v>
      </c>
      <c r="AW144" s="225" t="s">
        <v>108</v>
      </c>
      <c r="BC144" s="267">
        <f>IF(L144="základní",J144,0)</f>
        <v>0</v>
      </c>
      <c r="BD144" s="267">
        <f>IF(L144="snížená",J144,0)</f>
        <v>0</v>
      </c>
      <c r="BE144" s="267">
        <f>IF(L144="zákl. přenesená",J144,0)</f>
        <v>0</v>
      </c>
      <c r="BF144" s="267">
        <f>IF(L144="sníž. přenesená",J144,0)</f>
        <v>0</v>
      </c>
      <c r="BG144" s="267">
        <f>IF(L144="nulová",J144,0)</f>
        <v>0</v>
      </c>
      <c r="BH144" s="225" t="s">
        <v>74</v>
      </c>
      <c r="BI144" s="267">
        <f>ROUND(I144*H144,2)</f>
        <v>0</v>
      </c>
      <c r="BJ144" s="225" t="s">
        <v>114</v>
      </c>
      <c r="BK144" s="266" t="s">
        <v>284</v>
      </c>
    </row>
    <row r="145" spans="1:63" s="283" customFormat="1">
      <c r="B145" s="342"/>
      <c r="C145" s="343"/>
      <c r="D145" s="340" t="s">
        <v>118</v>
      </c>
      <c r="E145" s="344" t="s">
        <v>3</v>
      </c>
      <c r="F145" s="345" t="s">
        <v>285</v>
      </c>
      <c r="G145" s="343"/>
      <c r="H145" s="346">
        <v>636</v>
      </c>
      <c r="I145" s="343"/>
      <c r="J145" s="358"/>
      <c r="K145" s="285"/>
      <c r="L145" s="286"/>
      <c r="M145" s="286"/>
      <c r="N145" s="286"/>
      <c r="O145" s="286"/>
      <c r="P145" s="286"/>
      <c r="Q145" s="286"/>
      <c r="R145" s="287"/>
      <c r="AR145" s="288" t="s">
        <v>118</v>
      </c>
      <c r="AS145" s="288" t="s">
        <v>76</v>
      </c>
      <c r="AT145" s="283" t="s">
        <v>76</v>
      </c>
      <c r="AU145" s="283" t="s">
        <v>27</v>
      </c>
      <c r="AV145" s="283" t="s">
        <v>74</v>
      </c>
      <c r="AW145" s="288" t="s">
        <v>108</v>
      </c>
    </row>
    <row r="146" spans="1:63" s="283" customFormat="1">
      <c r="B146" s="342"/>
      <c r="C146" s="343"/>
      <c r="D146" s="340" t="s">
        <v>118</v>
      </c>
      <c r="E146" s="343"/>
      <c r="F146" s="345" t="s">
        <v>286</v>
      </c>
      <c r="G146" s="343"/>
      <c r="H146" s="346">
        <v>667.8</v>
      </c>
      <c r="I146" s="343"/>
      <c r="J146" s="358"/>
      <c r="K146" s="285"/>
      <c r="L146" s="286"/>
      <c r="M146" s="286"/>
      <c r="N146" s="286"/>
      <c r="O146" s="286"/>
      <c r="P146" s="286"/>
      <c r="Q146" s="286"/>
      <c r="R146" s="287"/>
      <c r="AR146" s="288" t="s">
        <v>118</v>
      </c>
      <c r="AS146" s="288" t="s">
        <v>76</v>
      </c>
      <c r="AT146" s="283" t="s">
        <v>76</v>
      </c>
      <c r="AU146" s="283" t="s">
        <v>4</v>
      </c>
      <c r="AV146" s="283" t="s">
        <v>74</v>
      </c>
      <c r="AW146" s="288" t="s">
        <v>108</v>
      </c>
    </row>
    <row r="147" spans="1:63" s="230" customFormat="1" ht="13.75" customHeight="1">
      <c r="A147" s="228"/>
      <c r="B147" s="166"/>
      <c r="C147" s="352" t="s">
        <v>287</v>
      </c>
      <c r="D147" s="352" t="s">
        <v>227</v>
      </c>
      <c r="E147" s="353" t="s">
        <v>288</v>
      </c>
      <c r="F147" s="354" t="s">
        <v>289</v>
      </c>
      <c r="G147" s="355" t="s">
        <v>137</v>
      </c>
      <c r="H147" s="356">
        <v>73.5</v>
      </c>
      <c r="I147" s="159"/>
      <c r="J147" s="360">
        <f>ROUND(I147*H147,2)</f>
        <v>0</v>
      </c>
      <c r="K147" s="295" t="s">
        <v>3</v>
      </c>
      <c r="L147" s="296" t="s">
        <v>38</v>
      </c>
      <c r="M147" s="264">
        <v>0</v>
      </c>
      <c r="N147" s="264">
        <f>M147*H147</f>
        <v>0</v>
      </c>
      <c r="O147" s="264">
        <v>4.5999999999999999E-2</v>
      </c>
      <c r="P147" s="264">
        <f>O147*H147</f>
        <v>3.3809999999999998</v>
      </c>
      <c r="Q147" s="264">
        <v>0</v>
      </c>
      <c r="R147" s="265">
        <f>Q147*H147</f>
        <v>0</v>
      </c>
      <c r="S147" s="228"/>
      <c r="T147" s="228"/>
      <c r="U147" s="228"/>
      <c r="V147" s="228"/>
      <c r="W147" s="228"/>
      <c r="X147" s="228"/>
      <c r="Y147" s="228"/>
      <c r="Z147" s="228"/>
      <c r="AA147" s="228"/>
      <c r="AB147" s="228"/>
      <c r="AC147" s="228"/>
      <c r="AP147" s="266" t="s">
        <v>160</v>
      </c>
      <c r="AR147" s="266" t="s">
        <v>227</v>
      </c>
      <c r="AS147" s="266" t="s">
        <v>76</v>
      </c>
      <c r="AW147" s="225" t="s">
        <v>108</v>
      </c>
      <c r="BC147" s="267">
        <f>IF(L147="základní",J147,0)</f>
        <v>0</v>
      </c>
      <c r="BD147" s="267">
        <f>IF(L147="snížená",J147,0)</f>
        <v>0</v>
      </c>
      <c r="BE147" s="267">
        <f>IF(L147="zákl. přenesená",J147,0)</f>
        <v>0</v>
      </c>
      <c r="BF147" s="267">
        <f>IF(L147="sníž. přenesená",J147,0)</f>
        <v>0</v>
      </c>
      <c r="BG147" s="267">
        <f>IF(L147="nulová",J147,0)</f>
        <v>0</v>
      </c>
      <c r="BH147" s="225" t="s">
        <v>74</v>
      </c>
      <c r="BI147" s="267">
        <f>ROUND(I147*H147,2)</f>
        <v>0</v>
      </c>
      <c r="BJ147" s="225" t="s">
        <v>114</v>
      </c>
      <c r="BK147" s="266" t="s">
        <v>290</v>
      </c>
    </row>
    <row r="148" spans="1:63" s="283" customFormat="1">
      <c r="B148" s="342"/>
      <c r="C148" s="343"/>
      <c r="D148" s="340" t="s">
        <v>118</v>
      </c>
      <c r="E148" s="343"/>
      <c r="F148" s="345" t="s">
        <v>275</v>
      </c>
      <c r="G148" s="343"/>
      <c r="H148" s="346">
        <v>73.5</v>
      </c>
      <c r="I148" s="343"/>
      <c r="J148" s="358"/>
      <c r="K148" s="285"/>
      <c r="L148" s="286"/>
      <c r="M148" s="286"/>
      <c r="N148" s="286"/>
      <c r="O148" s="286"/>
      <c r="P148" s="286"/>
      <c r="Q148" s="286"/>
      <c r="R148" s="287"/>
      <c r="AR148" s="288" t="s">
        <v>118</v>
      </c>
      <c r="AS148" s="288" t="s">
        <v>76</v>
      </c>
      <c r="AT148" s="283" t="s">
        <v>76</v>
      </c>
      <c r="AU148" s="283" t="s">
        <v>4</v>
      </c>
      <c r="AV148" s="283" t="s">
        <v>74</v>
      </c>
      <c r="AW148" s="288" t="s">
        <v>108</v>
      </c>
    </row>
    <row r="149" spans="1:63" s="230" customFormat="1" ht="45" customHeight="1">
      <c r="A149" s="228"/>
      <c r="B149" s="166"/>
      <c r="C149" s="218" t="s">
        <v>291</v>
      </c>
      <c r="D149" s="218" t="s">
        <v>110</v>
      </c>
      <c r="E149" s="219" t="s">
        <v>292</v>
      </c>
      <c r="F149" s="220" t="s">
        <v>293</v>
      </c>
      <c r="G149" s="221" t="s">
        <v>137</v>
      </c>
      <c r="H149" s="222">
        <v>665</v>
      </c>
      <c r="I149" s="158"/>
      <c r="J149" s="357">
        <f>ROUND(I149*H149,2)</f>
        <v>0</v>
      </c>
      <c r="K149" s="279" t="s">
        <v>3</v>
      </c>
      <c r="L149" s="263" t="s">
        <v>38</v>
      </c>
      <c r="M149" s="264">
        <v>0.23899999999999999</v>
      </c>
      <c r="N149" s="264">
        <f>M149*H149</f>
        <v>158.935</v>
      </c>
      <c r="O149" s="264">
        <v>0.1295</v>
      </c>
      <c r="P149" s="264">
        <f>O149*H149</f>
        <v>86.117500000000007</v>
      </c>
      <c r="Q149" s="264">
        <v>0</v>
      </c>
      <c r="R149" s="265">
        <f>Q149*H149</f>
        <v>0</v>
      </c>
      <c r="S149" s="228"/>
      <c r="T149" s="228"/>
      <c r="U149" s="228"/>
      <c r="V149" s="228"/>
      <c r="W149" s="228"/>
      <c r="X149" s="228"/>
      <c r="Y149" s="228"/>
      <c r="Z149" s="228"/>
      <c r="AA149" s="228"/>
      <c r="AB149" s="228"/>
      <c r="AC149" s="228"/>
      <c r="AP149" s="266" t="s">
        <v>114</v>
      </c>
      <c r="AR149" s="266" t="s">
        <v>110</v>
      </c>
      <c r="AS149" s="266" t="s">
        <v>76</v>
      </c>
      <c r="AW149" s="225" t="s">
        <v>108</v>
      </c>
      <c r="BC149" s="267">
        <f>IF(L149="základní",J149,0)</f>
        <v>0</v>
      </c>
      <c r="BD149" s="267">
        <f>IF(L149="snížená",J149,0)</f>
        <v>0</v>
      </c>
      <c r="BE149" s="267">
        <f>IF(L149="zákl. přenesená",J149,0)</f>
        <v>0</v>
      </c>
      <c r="BF149" s="267">
        <f>IF(L149="sníž. přenesená",J149,0)</f>
        <v>0</v>
      </c>
      <c r="BG149" s="267">
        <f>IF(L149="nulová",J149,0)</f>
        <v>0</v>
      </c>
      <c r="BH149" s="225" t="s">
        <v>74</v>
      </c>
      <c r="BI149" s="267">
        <f>ROUND(I149*H149,2)</f>
        <v>0</v>
      </c>
      <c r="BJ149" s="225" t="s">
        <v>114</v>
      </c>
      <c r="BK149" s="266" t="s">
        <v>294</v>
      </c>
    </row>
    <row r="150" spans="1:63" s="230" customFormat="1" ht="126">
      <c r="A150" s="228"/>
      <c r="B150" s="166"/>
      <c r="C150" s="303"/>
      <c r="D150" s="340" t="s">
        <v>116</v>
      </c>
      <c r="E150" s="303"/>
      <c r="F150" s="341" t="s">
        <v>295</v>
      </c>
      <c r="G150" s="303"/>
      <c r="H150" s="303"/>
      <c r="I150" s="303"/>
      <c r="J150" s="304"/>
      <c r="K150" s="274"/>
      <c r="L150" s="280"/>
      <c r="M150" s="281"/>
      <c r="N150" s="281"/>
      <c r="O150" s="281"/>
      <c r="P150" s="281"/>
      <c r="Q150" s="281"/>
      <c r="R150" s="282"/>
      <c r="S150" s="228"/>
      <c r="T150" s="228"/>
      <c r="U150" s="228"/>
      <c r="V150" s="228"/>
      <c r="W150" s="228"/>
      <c r="X150" s="228"/>
      <c r="Y150" s="228"/>
      <c r="Z150" s="228"/>
      <c r="AA150" s="228"/>
      <c r="AB150" s="228"/>
      <c r="AC150" s="228"/>
      <c r="AR150" s="225" t="s">
        <v>116</v>
      </c>
      <c r="AS150" s="225" t="s">
        <v>76</v>
      </c>
    </row>
    <row r="151" spans="1:63" s="283" customFormat="1">
      <c r="B151" s="342"/>
      <c r="C151" s="343"/>
      <c r="D151" s="340" t="s">
        <v>118</v>
      </c>
      <c r="E151" s="344" t="s">
        <v>3</v>
      </c>
      <c r="F151" s="345" t="s">
        <v>296</v>
      </c>
      <c r="G151" s="343"/>
      <c r="H151" s="346">
        <v>665</v>
      </c>
      <c r="I151" s="343"/>
      <c r="J151" s="358"/>
      <c r="K151" s="285"/>
      <c r="L151" s="286"/>
      <c r="M151" s="286"/>
      <c r="N151" s="286"/>
      <c r="O151" s="286"/>
      <c r="P151" s="286"/>
      <c r="Q151" s="286"/>
      <c r="R151" s="287"/>
      <c r="AR151" s="288" t="s">
        <v>118</v>
      </c>
      <c r="AS151" s="288" t="s">
        <v>76</v>
      </c>
      <c r="AT151" s="283" t="s">
        <v>76</v>
      </c>
      <c r="AU151" s="283" t="s">
        <v>27</v>
      </c>
      <c r="AV151" s="283" t="s">
        <v>74</v>
      </c>
      <c r="AW151" s="288" t="s">
        <v>108</v>
      </c>
    </row>
    <row r="152" spans="1:63" s="230" customFormat="1" ht="13.75" customHeight="1">
      <c r="A152" s="228"/>
      <c r="B152" s="166"/>
      <c r="C152" s="352" t="s">
        <v>297</v>
      </c>
      <c r="D152" s="352" t="s">
        <v>227</v>
      </c>
      <c r="E152" s="353" t="s">
        <v>298</v>
      </c>
      <c r="F152" s="354" t="s">
        <v>299</v>
      </c>
      <c r="G152" s="355" t="s">
        <v>137</v>
      </c>
      <c r="H152" s="356">
        <v>698.25</v>
      </c>
      <c r="I152" s="159"/>
      <c r="J152" s="360">
        <f>ROUND(I152*H152,2)</f>
        <v>0</v>
      </c>
      <c r="K152" s="295" t="s">
        <v>3</v>
      </c>
      <c r="L152" s="296" t="s">
        <v>38</v>
      </c>
      <c r="M152" s="264">
        <v>0</v>
      </c>
      <c r="N152" s="264">
        <f>M152*H152</f>
        <v>0</v>
      </c>
      <c r="O152" s="264">
        <v>2.4E-2</v>
      </c>
      <c r="P152" s="264">
        <f>O152*H152</f>
        <v>16.757999999999999</v>
      </c>
      <c r="Q152" s="264">
        <v>0</v>
      </c>
      <c r="R152" s="265">
        <f>Q152*H152</f>
        <v>0</v>
      </c>
      <c r="S152" s="228"/>
      <c r="T152" s="228"/>
      <c r="U152" s="228"/>
      <c r="V152" s="228"/>
      <c r="W152" s="228"/>
      <c r="X152" s="228"/>
      <c r="Y152" s="228"/>
      <c r="Z152" s="228"/>
      <c r="AA152" s="228"/>
      <c r="AB152" s="228"/>
      <c r="AC152" s="228"/>
      <c r="AP152" s="266" t="s">
        <v>160</v>
      </c>
      <c r="AR152" s="266" t="s">
        <v>227</v>
      </c>
      <c r="AS152" s="266" t="s">
        <v>76</v>
      </c>
      <c r="AW152" s="225" t="s">
        <v>108</v>
      </c>
      <c r="BC152" s="267">
        <f>IF(L152="základní",J152,0)</f>
        <v>0</v>
      </c>
      <c r="BD152" s="267">
        <f>IF(L152="snížená",J152,0)</f>
        <v>0</v>
      </c>
      <c r="BE152" s="267">
        <f>IF(L152="zákl. přenesená",J152,0)</f>
        <v>0</v>
      </c>
      <c r="BF152" s="267">
        <f>IF(L152="sníž. přenesená",J152,0)</f>
        <v>0</v>
      </c>
      <c r="BG152" s="267">
        <f>IF(L152="nulová",J152,0)</f>
        <v>0</v>
      </c>
      <c r="BH152" s="225" t="s">
        <v>74</v>
      </c>
      <c r="BI152" s="267">
        <f>ROUND(I152*H152,2)</f>
        <v>0</v>
      </c>
      <c r="BJ152" s="225" t="s">
        <v>114</v>
      </c>
      <c r="BK152" s="266" t="s">
        <v>300</v>
      </c>
    </row>
    <row r="153" spans="1:63" s="283" customFormat="1">
      <c r="B153" s="342"/>
      <c r="C153" s="343"/>
      <c r="D153" s="340" t="s">
        <v>118</v>
      </c>
      <c r="E153" s="343"/>
      <c r="F153" s="345" t="s">
        <v>301</v>
      </c>
      <c r="G153" s="343"/>
      <c r="H153" s="346">
        <v>698.25</v>
      </c>
      <c r="I153" s="343"/>
      <c r="J153" s="358"/>
      <c r="K153" s="285"/>
      <c r="L153" s="286"/>
      <c r="M153" s="286"/>
      <c r="N153" s="286"/>
      <c r="O153" s="286"/>
      <c r="P153" s="286"/>
      <c r="Q153" s="286"/>
      <c r="R153" s="287"/>
      <c r="AR153" s="288" t="s">
        <v>118</v>
      </c>
      <c r="AS153" s="288" t="s">
        <v>76</v>
      </c>
      <c r="AT153" s="283" t="s">
        <v>76</v>
      </c>
      <c r="AU153" s="283" t="s">
        <v>4</v>
      </c>
      <c r="AV153" s="283" t="s">
        <v>74</v>
      </c>
      <c r="AW153" s="288" t="s">
        <v>108</v>
      </c>
    </row>
    <row r="154" spans="1:63" s="230" customFormat="1" ht="22.25" customHeight="1">
      <c r="A154" s="228"/>
      <c r="B154" s="166"/>
      <c r="C154" s="218" t="s">
        <v>302</v>
      </c>
      <c r="D154" s="218" t="s">
        <v>110</v>
      </c>
      <c r="E154" s="219" t="s">
        <v>303</v>
      </c>
      <c r="F154" s="220" t="s">
        <v>304</v>
      </c>
      <c r="G154" s="221" t="s">
        <v>204</v>
      </c>
      <c r="H154" s="222">
        <v>24.965</v>
      </c>
      <c r="I154" s="158"/>
      <c r="J154" s="357">
        <f>ROUND(I154*H154,2)</f>
        <v>0</v>
      </c>
      <c r="K154" s="279" t="s">
        <v>3</v>
      </c>
      <c r="L154" s="263" t="s">
        <v>38</v>
      </c>
      <c r="M154" s="264">
        <v>1.4419999999999999</v>
      </c>
      <c r="N154" s="264">
        <f>M154*H154</f>
        <v>35.99953</v>
      </c>
      <c r="O154" s="264">
        <v>2.2563399999999998</v>
      </c>
      <c r="P154" s="264">
        <f>O154*H154</f>
        <v>56.329528099999997</v>
      </c>
      <c r="Q154" s="264">
        <v>0</v>
      </c>
      <c r="R154" s="265">
        <f>Q154*H154</f>
        <v>0</v>
      </c>
      <c r="S154" s="228"/>
      <c r="T154" s="228"/>
      <c r="U154" s="228"/>
      <c r="V154" s="228"/>
      <c r="W154" s="228"/>
      <c r="X154" s="228"/>
      <c r="Y154" s="228"/>
      <c r="Z154" s="228"/>
      <c r="AA154" s="228"/>
      <c r="AB154" s="228"/>
      <c r="AC154" s="228"/>
      <c r="AP154" s="266" t="s">
        <v>114</v>
      </c>
      <c r="AR154" s="266" t="s">
        <v>110</v>
      </c>
      <c r="AS154" s="266" t="s">
        <v>76</v>
      </c>
      <c r="AW154" s="225" t="s">
        <v>108</v>
      </c>
      <c r="BC154" s="267">
        <f>IF(L154="základní",J154,0)</f>
        <v>0</v>
      </c>
      <c r="BD154" s="267">
        <f>IF(L154="snížená",J154,0)</f>
        <v>0</v>
      </c>
      <c r="BE154" s="267">
        <f>IF(L154="zákl. přenesená",J154,0)</f>
        <v>0</v>
      </c>
      <c r="BF154" s="267">
        <f>IF(L154="sníž. přenesená",J154,0)</f>
        <v>0</v>
      </c>
      <c r="BG154" s="267">
        <f>IF(L154="nulová",J154,0)</f>
        <v>0</v>
      </c>
      <c r="BH154" s="225" t="s">
        <v>74</v>
      </c>
      <c r="BI154" s="267">
        <f>ROUND(I154*H154,2)</f>
        <v>0</v>
      </c>
      <c r="BJ154" s="225" t="s">
        <v>114</v>
      </c>
      <c r="BK154" s="266" t="s">
        <v>305</v>
      </c>
    </row>
    <row r="155" spans="1:63" s="283" customFormat="1">
      <c r="B155" s="342"/>
      <c r="C155" s="343"/>
      <c r="D155" s="340" t="s">
        <v>118</v>
      </c>
      <c r="E155" s="344" t="s">
        <v>3</v>
      </c>
      <c r="F155" s="345" t="s">
        <v>306</v>
      </c>
      <c r="G155" s="343"/>
      <c r="H155" s="346">
        <v>18.315000000000001</v>
      </c>
      <c r="I155" s="343"/>
      <c r="J155" s="358"/>
      <c r="K155" s="285"/>
      <c r="L155" s="286"/>
      <c r="M155" s="286"/>
      <c r="N155" s="286"/>
      <c r="O155" s="286"/>
      <c r="P155" s="286"/>
      <c r="Q155" s="286"/>
      <c r="R155" s="287"/>
      <c r="AR155" s="288" t="s">
        <v>118</v>
      </c>
      <c r="AS155" s="288" t="s">
        <v>76</v>
      </c>
      <c r="AT155" s="283" t="s">
        <v>76</v>
      </c>
      <c r="AU155" s="283" t="s">
        <v>27</v>
      </c>
      <c r="AV155" s="283" t="s">
        <v>67</v>
      </c>
      <c r="AW155" s="288" t="s">
        <v>108</v>
      </c>
    </row>
    <row r="156" spans="1:63" s="283" customFormat="1">
      <c r="B156" s="342"/>
      <c r="C156" s="343"/>
      <c r="D156" s="340" t="s">
        <v>118</v>
      </c>
      <c r="E156" s="344" t="s">
        <v>3</v>
      </c>
      <c r="F156" s="345" t="s">
        <v>307</v>
      </c>
      <c r="G156" s="343"/>
      <c r="H156" s="346">
        <v>6.65</v>
      </c>
      <c r="I156" s="343"/>
      <c r="J156" s="358"/>
      <c r="K156" s="285"/>
      <c r="L156" s="286"/>
      <c r="M156" s="286"/>
      <c r="N156" s="286"/>
      <c r="O156" s="286"/>
      <c r="P156" s="286"/>
      <c r="Q156" s="286"/>
      <c r="R156" s="287"/>
      <c r="AR156" s="288" t="s">
        <v>118</v>
      </c>
      <c r="AS156" s="288" t="s">
        <v>76</v>
      </c>
      <c r="AT156" s="283" t="s">
        <v>76</v>
      </c>
      <c r="AU156" s="283" t="s">
        <v>27</v>
      </c>
      <c r="AV156" s="283" t="s">
        <v>67</v>
      </c>
      <c r="AW156" s="288" t="s">
        <v>108</v>
      </c>
    </row>
    <row r="157" spans="1:63" s="289" customFormat="1">
      <c r="B157" s="347"/>
      <c r="C157" s="348"/>
      <c r="D157" s="340" t="s">
        <v>118</v>
      </c>
      <c r="E157" s="349" t="s">
        <v>3</v>
      </c>
      <c r="F157" s="350" t="s">
        <v>159</v>
      </c>
      <c r="G157" s="348"/>
      <c r="H157" s="351">
        <v>24.965</v>
      </c>
      <c r="I157" s="348"/>
      <c r="J157" s="359"/>
      <c r="K157" s="291"/>
      <c r="L157" s="292"/>
      <c r="M157" s="292"/>
      <c r="N157" s="292"/>
      <c r="O157" s="292"/>
      <c r="P157" s="292"/>
      <c r="Q157" s="292"/>
      <c r="R157" s="293"/>
      <c r="AR157" s="294" t="s">
        <v>118</v>
      </c>
      <c r="AS157" s="294" t="s">
        <v>76</v>
      </c>
      <c r="AT157" s="289" t="s">
        <v>114</v>
      </c>
      <c r="AU157" s="289" t="s">
        <v>27</v>
      </c>
      <c r="AV157" s="289" t="s">
        <v>74</v>
      </c>
      <c r="AW157" s="294" t="s">
        <v>108</v>
      </c>
    </row>
    <row r="158" spans="1:63" s="230" customFormat="1" ht="45" customHeight="1">
      <c r="A158" s="228"/>
      <c r="B158" s="166"/>
      <c r="C158" s="218" t="s">
        <v>8</v>
      </c>
      <c r="D158" s="218" t="s">
        <v>110</v>
      </c>
      <c r="E158" s="219" t="s">
        <v>308</v>
      </c>
      <c r="F158" s="220" t="s">
        <v>309</v>
      </c>
      <c r="G158" s="221" t="s">
        <v>137</v>
      </c>
      <c r="H158" s="222">
        <v>744</v>
      </c>
      <c r="I158" s="158"/>
      <c r="J158" s="357">
        <f>ROUND(I158*H158,2)</f>
        <v>0</v>
      </c>
      <c r="K158" s="279" t="s">
        <v>3</v>
      </c>
      <c r="L158" s="263" t="s">
        <v>38</v>
      </c>
      <c r="M158" s="264">
        <v>0.19</v>
      </c>
      <c r="N158" s="264">
        <f>M158*H158</f>
        <v>141.36000000000001</v>
      </c>
      <c r="O158" s="264">
        <v>6.0000000000000002E-5</v>
      </c>
      <c r="P158" s="264">
        <f>O158*H158</f>
        <v>4.4639999999999999E-2</v>
      </c>
      <c r="Q158" s="264">
        <v>0</v>
      </c>
      <c r="R158" s="265">
        <f>Q158*H158</f>
        <v>0</v>
      </c>
      <c r="S158" s="228"/>
      <c r="T158" s="228"/>
      <c r="U158" s="228"/>
      <c r="V158" s="228"/>
      <c r="W158" s="228"/>
      <c r="X158" s="228"/>
      <c r="Y158" s="228"/>
      <c r="Z158" s="228"/>
      <c r="AA158" s="228"/>
      <c r="AB158" s="228"/>
      <c r="AC158" s="228"/>
      <c r="AP158" s="266" t="s">
        <v>114</v>
      </c>
      <c r="AR158" s="266" t="s">
        <v>110</v>
      </c>
      <c r="AS158" s="266" t="s">
        <v>76</v>
      </c>
      <c r="AW158" s="225" t="s">
        <v>108</v>
      </c>
      <c r="BC158" s="267">
        <f>IF(L158="základní",J158,0)</f>
        <v>0</v>
      </c>
      <c r="BD158" s="267">
        <f>IF(L158="snížená",J158,0)</f>
        <v>0</v>
      </c>
      <c r="BE158" s="267">
        <f>IF(L158="zákl. přenesená",J158,0)</f>
        <v>0</v>
      </c>
      <c r="BF158" s="267">
        <f>IF(L158="sníž. přenesená",J158,0)</f>
        <v>0</v>
      </c>
      <c r="BG158" s="267">
        <f>IF(L158="nulová",J158,0)</f>
        <v>0</v>
      </c>
      <c r="BH158" s="225" t="s">
        <v>74</v>
      </c>
      <c r="BI158" s="267">
        <f>ROUND(I158*H158,2)</f>
        <v>0</v>
      </c>
      <c r="BJ158" s="225" t="s">
        <v>114</v>
      </c>
      <c r="BK158" s="266" t="s">
        <v>310</v>
      </c>
    </row>
    <row r="159" spans="1:63" s="230" customFormat="1" ht="45">
      <c r="A159" s="228"/>
      <c r="B159" s="166"/>
      <c r="C159" s="303"/>
      <c r="D159" s="340" t="s">
        <v>116</v>
      </c>
      <c r="E159" s="303"/>
      <c r="F159" s="341" t="s">
        <v>311</v>
      </c>
      <c r="G159" s="303"/>
      <c r="H159" s="303"/>
      <c r="I159" s="303"/>
      <c r="J159" s="304"/>
      <c r="K159" s="274"/>
      <c r="L159" s="280"/>
      <c r="M159" s="281"/>
      <c r="N159" s="281"/>
      <c r="O159" s="281"/>
      <c r="P159" s="281"/>
      <c r="Q159" s="281"/>
      <c r="R159" s="282"/>
      <c r="S159" s="228"/>
      <c r="T159" s="228"/>
      <c r="U159" s="228"/>
      <c r="V159" s="228"/>
      <c r="W159" s="228"/>
      <c r="X159" s="228"/>
      <c r="Y159" s="228"/>
      <c r="Z159" s="228"/>
      <c r="AA159" s="228"/>
      <c r="AB159" s="228"/>
      <c r="AC159" s="228"/>
      <c r="AR159" s="225" t="s">
        <v>116</v>
      </c>
      <c r="AS159" s="225" t="s">
        <v>76</v>
      </c>
    </row>
    <row r="160" spans="1:63" s="253" customFormat="1" ht="22.75" customHeight="1">
      <c r="B160" s="212"/>
      <c r="C160" s="334"/>
      <c r="D160" s="335" t="s">
        <v>66</v>
      </c>
      <c r="E160" s="338" t="s">
        <v>312</v>
      </c>
      <c r="F160" s="338" t="s">
        <v>313</v>
      </c>
      <c r="G160" s="334"/>
      <c r="H160" s="334"/>
      <c r="I160" s="334"/>
      <c r="J160" s="339">
        <f>BI160</f>
        <v>0</v>
      </c>
      <c r="K160" s="278"/>
      <c r="L160" s="257"/>
      <c r="M160" s="257"/>
      <c r="N160" s="258">
        <f>SUM(N161:N162)</f>
        <v>371.29363200000006</v>
      </c>
      <c r="O160" s="257"/>
      <c r="P160" s="258">
        <f>SUM(P161:P162)</f>
        <v>0</v>
      </c>
      <c r="Q160" s="257"/>
      <c r="R160" s="259">
        <f>SUM(R161:R162)</f>
        <v>0</v>
      </c>
      <c r="AP160" s="255" t="s">
        <v>74</v>
      </c>
      <c r="AR160" s="260" t="s">
        <v>66</v>
      </c>
      <c r="AS160" s="260" t="s">
        <v>74</v>
      </c>
      <c r="AW160" s="255" t="s">
        <v>108</v>
      </c>
      <c r="BI160" s="261">
        <f>SUM(BI161:BI162)</f>
        <v>0</v>
      </c>
    </row>
    <row r="161" spans="1:63" s="230" customFormat="1" ht="34.75" customHeight="1">
      <c r="A161" s="228"/>
      <c r="B161" s="166"/>
      <c r="C161" s="218" t="s">
        <v>314</v>
      </c>
      <c r="D161" s="218" t="s">
        <v>110</v>
      </c>
      <c r="E161" s="219" t="s">
        <v>315</v>
      </c>
      <c r="F161" s="220" t="s">
        <v>316</v>
      </c>
      <c r="G161" s="221" t="s">
        <v>154</v>
      </c>
      <c r="H161" s="222">
        <v>923.61599999999999</v>
      </c>
      <c r="I161" s="158"/>
      <c r="J161" s="357">
        <f>ROUND(I161*H161,2)</f>
        <v>0</v>
      </c>
      <c r="K161" s="279" t="s">
        <v>3</v>
      </c>
      <c r="L161" s="263" t="s">
        <v>38</v>
      </c>
      <c r="M161" s="264">
        <v>0.39700000000000002</v>
      </c>
      <c r="N161" s="264">
        <f>M161*H161</f>
        <v>366.67555200000004</v>
      </c>
      <c r="O161" s="264">
        <v>0</v>
      </c>
      <c r="P161" s="264">
        <f>O161*H161</f>
        <v>0</v>
      </c>
      <c r="Q161" s="264">
        <v>0</v>
      </c>
      <c r="R161" s="265">
        <f>Q161*H161</f>
        <v>0</v>
      </c>
      <c r="S161" s="228"/>
      <c r="T161" s="228"/>
      <c r="U161" s="228"/>
      <c r="V161" s="228"/>
      <c r="W161" s="228"/>
      <c r="X161" s="228"/>
      <c r="Y161" s="228"/>
      <c r="Z161" s="228"/>
      <c r="AA161" s="228"/>
      <c r="AB161" s="228"/>
      <c r="AC161" s="228"/>
      <c r="AP161" s="266" t="s">
        <v>114</v>
      </c>
      <c r="AR161" s="266" t="s">
        <v>110</v>
      </c>
      <c r="AS161" s="266" t="s">
        <v>76</v>
      </c>
      <c r="AW161" s="225" t="s">
        <v>108</v>
      </c>
      <c r="BC161" s="267">
        <f>IF(L161="základní",J161,0)</f>
        <v>0</v>
      </c>
      <c r="BD161" s="267">
        <f>IF(L161="snížená",J161,0)</f>
        <v>0</v>
      </c>
      <c r="BE161" s="267">
        <f>IF(L161="zákl. přenesená",J161,0)</f>
        <v>0</v>
      </c>
      <c r="BF161" s="267">
        <f>IF(L161="sníž. přenesená",J161,0)</f>
        <v>0</v>
      </c>
      <c r="BG161" s="267">
        <f>IF(L161="nulová",J161,0)</f>
        <v>0</v>
      </c>
      <c r="BH161" s="225" t="s">
        <v>74</v>
      </c>
      <c r="BI161" s="267">
        <f>ROUND(I161*H161,2)</f>
        <v>0</v>
      </c>
      <c r="BJ161" s="225" t="s">
        <v>114</v>
      </c>
      <c r="BK161" s="266" t="s">
        <v>317</v>
      </c>
    </row>
    <row r="162" spans="1:63" s="230" customFormat="1" ht="34.75" customHeight="1">
      <c r="A162" s="228"/>
      <c r="B162" s="166"/>
      <c r="C162" s="218" t="s">
        <v>318</v>
      </c>
      <c r="D162" s="218" t="s">
        <v>110</v>
      </c>
      <c r="E162" s="219" t="s">
        <v>319</v>
      </c>
      <c r="F162" s="220" t="s">
        <v>320</v>
      </c>
      <c r="G162" s="221" t="s">
        <v>154</v>
      </c>
      <c r="H162" s="222">
        <v>923.61599999999999</v>
      </c>
      <c r="I162" s="158"/>
      <c r="J162" s="357">
        <f>ROUND(I162*H162,2)</f>
        <v>0</v>
      </c>
      <c r="K162" s="297" t="s">
        <v>3</v>
      </c>
      <c r="L162" s="269" t="s">
        <v>38</v>
      </c>
      <c r="M162" s="270">
        <v>5.0000000000000001E-3</v>
      </c>
      <c r="N162" s="270">
        <f>M162*H162</f>
        <v>4.61808</v>
      </c>
      <c r="O162" s="270">
        <v>0</v>
      </c>
      <c r="P162" s="270">
        <f>O162*H162</f>
        <v>0</v>
      </c>
      <c r="Q162" s="270">
        <v>0</v>
      </c>
      <c r="R162" s="271">
        <f>Q162*H162</f>
        <v>0</v>
      </c>
      <c r="S162" s="228"/>
      <c r="T162" s="228"/>
      <c r="U162" s="228"/>
      <c r="V162" s="228"/>
      <c r="W162" s="228"/>
      <c r="X162" s="228"/>
      <c r="Y162" s="228"/>
      <c r="Z162" s="228"/>
      <c r="AA162" s="228"/>
      <c r="AB162" s="228"/>
      <c r="AC162" s="228"/>
      <c r="AP162" s="266" t="s">
        <v>114</v>
      </c>
      <c r="AR162" s="266" t="s">
        <v>110</v>
      </c>
      <c r="AS162" s="266" t="s">
        <v>76</v>
      </c>
      <c r="AW162" s="225" t="s">
        <v>108</v>
      </c>
      <c r="BC162" s="267">
        <f>IF(L162="základní",J162,0)</f>
        <v>0</v>
      </c>
      <c r="BD162" s="267">
        <f>IF(L162="snížená",J162,0)</f>
        <v>0</v>
      </c>
      <c r="BE162" s="267">
        <f>IF(L162="zákl. přenesená",J162,0)</f>
        <v>0</v>
      </c>
      <c r="BF162" s="267">
        <f>IF(L162="sníž. přenesená",J162,0)</f>
        <v>0</v>
      </c>
      <c r="BG162" s="267">
        <f>IF(L162="nulová",J162,0)</f>
        <v>0</v>
      </c>
      <c r="BH162" s="225" t="s">
        <v>74</v>
      </c>
      <c r="BI162" s="267">
        <f>ROUND(I162*H162,2)</f>
        <v>0</v>
      </c>
      <c r="BJ162" s="225" t="s">
        <v>114</v>
      </c>
      <c r="BK162" s="266" t="s">
        <v>321</v>
      </c>
    </row>
    <row r="163" spans="1:63" s="230" customFormat="1" ht="7" customHeight="1">
      <c r="A163" s="228"/>
      <c r="B163" s="186"/>
      <c r="C163" s="187"/>
      <c r="D163" s="187"/>
      <c r="E163" s="187"/>
      <c r="F163" s="187"/>
      <c r="G163" s="187"/>
      <c r="H163" s="187"/>
      <c r="I163" s="187"/>
      <c r="J163" s="321"/>
      <c r="K163" s="274"/>
      <c r="M163" s="228"/>
      <c r="N163" s="228"/>
      <c r="O163" s="228"/>
      <c r="P163" s="228"/>
      <c r="Q163" s="228"/>
      <c r="R163" s="228"/>
      <c r="S163" s="228"/>
      <c r="T163" s="228"/>
      <c r="U163" s="228"/>
      <c r="V163" s="228"/>
      <c r="W163" s="228"/>
      <c r="X163" s="228"/>
      <c r="Y163" s="228"/>
      <c r="Z163" s="228"/>
      <c r="AA163" s="228"/>
      <c r="AB163" s="228"/>
      <c r="AC163" s="228"/>
    </row>
  </sheetData>
  <sheetProtection algorithmName="SHA-512" hashValue="3Zw4EVQgc3UqY8fe/5VpBfF/YtMuoSFFQ6ZQz9hbzmhERMvv+1nuNCIoBJn8QeerxubfIH6y/cmjxgxzNmcP/A==" saltValue="qOnSLJ4qKi+DuXTdMbN2cA==" spinCount="100000" sheet="1" objects="1" scenarios="1"/>
  <autoFilter ref="C85:J162" xr:uid="{00000000-0009-0000-0000-000002000000}"/>
  <mergeCells count="11">
    <mergeCell ref="F83:G83"/>
    <mergeCell ref="E50:H50"/>
    <mergeCell ref="E76:H76"/>
    <mergeCell ref="E78:H78"/>
    <mergeCell ref="K2:T2"/>
    <mergeCell ref="E18:G18"/>
    <mergeCell ref="F55:G55"/>
    <mergeCell ref="E7:H7"/>
    <mergeCell ref="E9:H9"/>
    <mergeCell ref="E27:H27"/>
    <mergeCell ref="E48:H48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2:BL98"/>
  <sheetViews>
    <sheetView showGridLines="0" topLeftCell="A68" workbookViewId="0">
      <selection activeCell="J13" sqref="J13"/>
    </sheetView>
  </sheetViews>
  <sheetFormatPr defaultRowHeight="10"/>
  <cols>
    <col min="1" max="1" width="8.88671875" style="224" customWidth="1"/>
    <col min="2" max="2" width="1.109375" style="224" customWidth="1"/>
    <col min="3" max="3" width="4.44140625" style="224" customWidth="1"/>
    <col min="4" max="4" width="4.5546875" style="224" customWidth="1"/>
    <col min="5" max="5" width="18.33203125" style="224" customWidth="1"/>
    <col min="6" max="6" width="54.44140625" style="224" customWidth="1"/>
    <col min="7" max="7" width="8" style="224" customWidth="1"/>
    <col min="8" max="8" width="12.33203125" style="224" customWidth="1"/>
    <col min="9" max="10" width="21.5546875" style="224" customWidth="1"/>
    <col min="11" max="11" width="10" style="224" customWidth="1"/>
    <col min="12" max="12" width="11.5546875" style="224" hidden="1" customWidth="1"/>
    <col min="13" max="13" width="9.109375" style="224" hidden="1"/>
    <col min="14" max="19" width="15.109375" style="224" hidden="1" customWidth="1"/>
    <col min="20" max="20" width="17" style="224" hidden="1" customWidth="1"/>
    <col min="21" max="21" width="13.109375" style="224" customWidth="1"/>
    <col min="22" max="22" width="17.44140625" style="224" customWidth="1"/>
    <col min="23" max="23" width="13.109375" style="224" customWidth="1"/>
    <col min="24" max="24" width="16" style="224" customWidth="1"/>
    <col min="25" max="25" width="11.6640625" style="224" customWidth="1"/>
    <col min="26" max="26" width="16" style="224" customWidth="1"/>
    <col min="27" max="27" width="17.44140625" style="224" customWidth="1"/>
    <col min="28" max="28" width="11.6640625" style="224" customWidth="1"/>
    <col min="29" max="29" width="16" style="224" customWidth="1"/>
    <col min="30" max="30" width="17.44140625" style="224" customWidth="1"/>
    <col min="31" max="42" width="8.88671875" style="224"/>
    <col min="43" max="64" width="9.109375" style="224" hidden="1"/>
    <col min="65" max="16384" width="8.88671875" style="224"/>
  </cols>
  <sheetData>
    <row r="2" spans="1:45" ht="37" customHeight="1">
      <c r="K2" s="426"/>
      <c r="L2" s="426"/>
      <c r="M2" s="426"/>
      <c r="N2" s="426"/>
      <c r="O2" s="426"/>
      <c r="P2" s="426"/>
      <c r="Q2" s="426"/>
      <c r="R2" s="426"/>
      <c r="S2" s="426"/>
      <c r="T2" s="426"/>
      <c r="U2" s="426"/>
      <c r="AS2" s="225" t="s">
        <v>82</v>
      </c>
    </row>
    <row r="3" spans="1:45" ht="7" customHeight="1">
      <c r="B3" s="160"/>
      <c r="C3" s="161"/>
      <c r="D3" s="161"/>
      <c r="E3" s="161"/>
      <c r="F3" s="161"/>
      <c r="G3" s="161"/>
      <c r="H3" s="161"/>
      <c r="I3" s="161"/>
      <c r="J3" s="161"/>
      <c r="K3" s="226"/>
      <c r="AS3" s="225" t="s">
        <v>76</v>
      </c>
    </row>
    <row r="4" spans="1:45" ht="25" customHeight="1">
      <c r="B4" s="162"/>
      <c r="C4" s="74"/>
      <c r="D4" s="163" t="s">
        <v>83</v>
      </c>
      <c r="E4" s="74"/>
      <c r="F4" s="74"/>
      <c r="G4" s="74"/>
      <c r="H4" s="74"/>
      <c r="I4" s="74"/>
      <c r="J4" s="74"/>
      <c r="K4" s="226"/>
      <c r="L4" s="227" t="s">
        <v>11</v>
      </c>
      <c r="AS4" s="225" t="s">
        <v>4</v>
      </c>
    </row>
    <row r="5" spans="1:45" ht="7" customHeight="1">
      <c r="B5" s="162"/>
      <c r="C5" s="74"/>
      <c r="D5" s="74"/>
      <c r="E5" s="74"/>
      <c r="F5" s="74"/>
      <c r="G5" s="74"/>
      <c r="H5" s="74"/>
      <c r="I5" s="74"/>
      <c r="J5" s="74"/>
      <c r="K5" s="226"/>
    </row>
    <row r="6" spans="1:45" ht="12" customHeight="1">
      <c r="B6" s="162"/>
      <c r="C6" s="74"/>
      <c r="D6" s="164" t="s">
        <v>14</v>
      </c>
      <c r="E6" s="74"/>
      <c r="F6" s="74"/>
      <c r="G6" s="74"/>
      <c r="H6" s="74"/>
      <c r="I6" s="74"/>
      <c r="J6" s="74"/>
      <c r="K6" s="226"/>
    </row>
    <row r="7" spans="1:45" ht="14.4" customHeight="1">
      <c r="B7" s="162"/>
      <c r="C7" s="74"/>
      <c r="D7" s="74"/>
      <c r="E7" s="424" t="str">
        <f>'Rekapitulace stavby'!K6</f>
        <v>Komunikace pro pěší podél místnich komunikací - Obec Hřibojedy</v>
      </c>
      <c r="F7" s="425"/>
      <c r="G7" s="425"/>
      <c r="H7" s="425"/>
      <c r="I7" s="74"/>
      <c r="J7" s="74"/>
      <c r="K7" s="226"/>
    </row>
    <row r="8" spans="1:45" s="230" customFormat="1" ht="12" customHeight="1">
      <c r="A8" s="228"/>
      <c r="B8" s="166"/>
      <c r="C8" s="165"/>
      <c r="D8" s="164" t="s">
        <v>84</v>
      </c>
      <c r="E8" s="165"/>
      <c r="F8" s="165"/>
      <c r="G8" s="165"/>
      <c r="H8" s="165"/>
      <c r="I8" s="165"/>
      <c r="J8" s="165"/>
      <c r="K8" s="229"/>
      <c r="R8" s="228"/>
      <c r="S8" s="228"/>
      <c r="T8" s="228"/>
      <c r="U8" s="228"/>
      <c r="V8" s="228"/>
      <c r="W8" s="228"/>
      <c r="X8" s="228"/>
      <c r="Y8" s="228"/>
      <c r="Z8" s="228"/>
      <c r="AA8" s="228"/>
      <c r="AB8" s="228"/>
      <c r="AC8" s="228"/>
      <c r="AD8" s="228"/>
    </row>
    <row r="9" spans="1:45" s="230" customFormat="1" ht="14.4" customHeight="1">
      <c r="A9" s="228"/>
      <c r="B9" s="166"/>
      <c r="C9" s="165"/>
      <c r="D9" s="165"/>
      <c r="E9" s="422" t="s">
        <v>81</v>
      </c>
      <c r="F9" s="423"/>
      <c r="G9" s="423"/>
      <c r="H9" s="423"/>
      <c r="I9" s="165"/>
      <c r="J9" s="165"/>
      <c r="K9" s="229"/>
      <c r="R9" s="228"/>
      <c r="S9" s="228"/>
      <c r="T9" s="228"/>
      <c r="U9" s="228"/>
      <c r="V9" s="228"/>
      <c r="W9" s="228"/>
      <c r="X9" s="228"/>
      <c r="Y9" s="228"/>
      <c r="Z9" s="228"/>
      <c r="AA9" s="228"/>
      <c r="AB9" s="228"/>
      <c r="AC9" s="228"/>
      <c r="AD9" s="228"/>
    </row>
    <row r="10" spans="1:45" s="230" customFormat="1">
      <c r="A10" s="228"/>
      <c r="B10" s="166"/>
      <c r="C10" s="165"/>
      <c r="D10" s="165"/>
      <c r="E10" s="165"/>
      <c r="F10" s="165"/>
      <c r="G10" s="165"/>
      <c r="H10" s="165"/>
      <c r="I10" s="165"/>
      <c r="J10" s="165"/>
      <c r="K10" s="229"/>
      <c r="R10" s="228"/>
      <c r="S10" s="228"/>
      <c r="T10" s="228"/>
      <c r="U10" s="228"/>
      <c r="V10" s="228"/>
      <c r="W10" s="228"/>
      <c r="X10" s="228"/>
      <c r="Y10" s="228"/>
      <c r="Z10" s="228"/>
      <c r="AA10" s="228"/>
      <c r="AB10" s="228"/>
      <c r="AC10" s="228"/>
      <c r="AD10" s="228"/>
    </row>
    <row r="11" spans="1:45" s="230" customFormat="1" ht="12" customHeight="1" thickBot="1">
      <c r="A11" s="228"/>
      <c r="B11" s="166"/>
      <c r="C11" s="165"/>
      <c r="D11" s="164" t="s">
        <v>16</v>
      </c>
      <c r="E11" s="165"/>
      <c r="F11" s="167" t="s">
        <v>3</v>
      </c>
      <c r="G11" s="165"/>
      <c r="H11" s="165"/>
      <c r="I11" s="164"/>
      <c r="J11" s="167" t="s">
        <v>3</v>
      </c>
      <c r="K11" s="229"/>
      <c r="R11" s="228"/>
      <c r="S11" s="228"/>
      <c r="T11" s="228"/>
      <c r="U11" s="228"/>
      <c r="V11" s="228"/>
      <c r="W11" s="228"/>
      <c r="X11" s="228"/>
      <c r="Y11" s="228"/>
      <c r="Z11" s="228"/>
      <c r="AA11" s="228"/>
      <c r="AB11" s="228"/>
      <c r="AC11" s="228"/>
      <c r="AD11" s="228"/>
    </row>
    <row r="12" spans="1:45" s="230" customFormat="1" ht="12" customHeight="1" thickBot="1">
      <c r="A12" s="228"/>
      <c r="B12" s="166"/>
      <c r="C12" s="165"/>
      <c r="D12" s="164" t="s">
        <v>17</v>
      </c>
      <c r="E12" s="165"/>
      <c r="F12" s="167" t="s">
        <v>18</v>
      </c>
      <c r="G12" s="165"/>
      <c r="H12" s="165"/>
      <c r="I12" s="168" t="s">
        <v>19</v>
      </c>
      <c r="J12" s="231" t="s">
        <v>549</v>
      </c>
      <c r="K12" s="232"/>
      <c r="R12" s="228"/>
      <c r="S12" s="228"/>
      <c r="T12" s="228"/>
      <c r="U12" s="228"/>
      <c r="V12" s="228"/>
      <c r="W12" s="228"/>
      <c r="X12" s="228"/>
      <c r="Y12" s="228"/>
      <c r="Z12" s="228"/>
      <c r="AA12" s="228"/>
      <c r="AB12" s="228"/>
      <c r="AC12" s="228"/>
      <c r="AD12" s="228"/>
    </row>
    <row r="13" spans="1:45" s="230" customFormat="1" ht="10.75" customHeight="1">
      <c r="A13" s="228"/>
      <c r="B13" s="166"/>
      <c r="C13" s="165"/>
      <c r="D13" s="165"/>
      <c r="E13" s="165"/>
      <c r="F13" s="165"/>
      <c r="G13" s="165"/>
      <c r="H13" s="165"/>
      <c r="I13" s="165"/>
      <c r="J13" s="165"/>
      <c r="K13" s="229"/>
      <c r="R13" s="228"/>
      <c r="S13" s="228"/>
      <c r="T13" s="228"/>
      <c r="U13" s="228"/>
      <c r="V13" s="228"/>
      <c r="W13" s="228"/>
      <c r="X13" s="228"/>
      <c r="Y13" s="228"/>
      <c r="Z13" s="228"/>
      <c r="AA13" s="228"/>
      <c r="AB13" s="228"/>
      <c r="AC13" s="228"/>
      <c r="AD13" s="228"/>
    </row>
    <row r="14" spans="1:45" s="230" customFormat="1" ht="12" customHeight="1">
      <c r="A14" s="228"/>
      <c r="B14" s="166"/>
      <c r="C14" s="165"/>
      <c r="D14" s="164" t="s">
        <v>20</v>
      </c>
      <c r="E14" s="165"/>
      <c r="F14" s="165"/>
      <c r="G14" s="165"/>
      <c r="H14" s="165"/>
      <c r="I14" s="164" t="s">
        <v>21</v>
      </c>
      <c r="J14" s="167">
        <v>581011</v>
      </c>
      <c r="K14" s="229"/>
      <c r="R14" s="228"/>
      <c r="S14" s="228"/>
      <c r="T14" s="228"/>
      <c r="U14" s="228"/>
      <c r="V14" s="228"/>
      <c r="W14" s="228"/>
      <c r="X14" s="228"/>
      <c r="Y14" s="228"/>
      <c r="Z14" s="228"/>
      <c r="AA14" s="228"/>
      <c r="AB14" s="228"/>
      <c r="AC14" s="228"/>
      <c r="AD14" s="228"/>
    </row>
    <row r="15" spans="1:45" s="230" customFormat="1" ht="18" customHeight="1">
      <c r="A15" s="228"/>
      <c r="B15" s="166"/>
      <c r="C15" s="165"/>
      <c r="D15" s="165"/>
      <c r="E15" s="167" t="s">
        <v>22</v>
      </c>
      <c r="F15" s="165"/>
      <c r="G15" s="165"/>
      <c r="H15" s="165"/>
      <c r="I15" s="164" t="s">
        <v>23</v>
      </c>
      <c r="J15" s="167" t="s">
        <v>3</v>
      </c>
      <c r="K15" s="229"/>
      <c r="R15" s="228"/>
      <c r="S15" s="228"/>
      <c r="T15" s="228"/>
      <c r="U15" s="228"/>
      <c r="V15" s="228"/>
      <c r="W15" s="228"/>
      <c r="X15" s="228"/>
      <c r="Y15" s="228"/>
      <c r="Z15" s="228"/>
      <c r="AA15" s="228"/>
      <c r="AB15" s="228"/>
      <c r="AC15" s="228"/>
      <c r="AD15" s="228"/>
    </row>
    <row r="16" spans="1:45" s="230" customFormat="1" ht="7" customHeight="1" thickBot="1">
      <c r="A16" s="228"/>
      <c r="B16" s="166"/>
      <c r="C16" s="165"/>
      <c r="D16" s="165"/>
      <c r="E16" s="165"/>
      <c r="F16" s="165"/>
      <c r="G16" s="165"/>
      <c r="H16" s="165"/>
      <c r="I16" s="165"/>
      <c r="J16" s="165"/>
      <c r="K16" s="229"/>
      <c r="R16" s="228"/>
      <c r="S16" s="228"/>
      <c r="T16" s="228"/>
      <c r="U16" s="228"/>
      <c r="V16" s="228"/>
      <c r="W16" s="228"/>
      <c r="X16" s="228"/>
      <c r="Y16" s="228"/>
      <c r="Z16" s="228"/>
      <c r="AA16" s="228"/>
      <c r="AB16" s="228"/>
      <c r="AC16" s="228"/>
      <c r="AD16" s="228"/>
    </row>
    <row r="17" spans="1:30" s="230" customFormat="1" ht="12" customHeight="1" thickBot="1">
      <c r="A17" s="228"/>
      <c r="B17" s="166"/>
      <c r="C17" s="165"/>
      <c r="D17" s="167" t="s">
        <v>548</v>
      </c>
      <c r="E17" s="165"/>
      <c r="F17" s="165"/>
      <c r="G17" s="165"/>
      <c r="H17" s="165"/>
      <c r="I17" s="164" t="s">
        <v>21</v>
      </c>
      <c r="J17" s="169" t="str">
        <f>'Rekapitulace stavby'!AN13</f>
        <v>Vyplň údaj</v>
      </c>
      <c r="K17" s="232"/>
      <c r="R17" s="228"/>
      <c r="S17" s="228"/>
      <c r="T17" s="228"/>
      <c r="U17" s="228"/>
      <c r="V17" s="228"/>
      <c r="W17" s="228"/>
      <c r="X17" s="228"/>
      <c r="Y17" s="228"/>
      <c r="Z17" s="228"/>
      <c r="AA17" s="228"/>
      <c r="AB17" s="228"/>
      <c r="AC17" s="228"/>
      <c r="AD17" s="228"/>
    </row>
    <row r="18" spans="1:30" s="230" customFormat="1" ht="18" customHeight="1" thickBot="1">
      <c r="A18" s="228"/>
      <c r="B18" s="166"/>
      <c r="C18" s="165"/>
      <c r="D18" s="165"/>
      <c r="E18" s="428" t="str">
        <f>'Rekapitulace stavby'!E14</f>
        <v>Vyplň údaj</v>
      </c>
      <c r="F18" s="429"/>
      <c r="G18" s="430"/>
      <c r="H18" s="170"/>
      <c r="I18" s="164" t="s">
        <v>23</v>
      </c>
      <c r="J18" s="169" t="str">
        <f>'Rekapitulace stavby'!AN14</f>
        <v>Vyplň údaj</v>
      </c>
      <c r="K18" s="232"/>
      <c r="R18" s="228"/>
      <c r="S18" s="228"/>
      <c r="T18" s="228"/>
      <c r="U18" s="228"/>
      <c r="V18" s="228"/>
      <c r="W18" s="228"/>
      <c r="X18" s="228"/>
      <c r="Y18" s="228"/>
      <c r="Z18" s="228"/>
      <c r="AA18" s="228"/>
      <c r="AB18" s="228"/>
      <c r="AC18" s="228"/>
      <c r="AD18" s="228"/>
    </row>
    <row r="19" spans="1:30" s="230" customFormat="1" ht="7" customHeight="1">
      <c r="A19" s="228"/>
      <c r="B19" s="166"/>
      <c r="C19" s="165"/>
      <c r="D19" s="165"/>
      <c r="E19" s="165"/>
      <c r="F19" s="165"/>
      <c r="G19" s="165"/>
      <c r="H19" s="165"/>
      <c r="I19" s="165"/>
      <c r="J19" s="165"/>
      <c r="K19" s="229"/>
      <c r="R19" s="228"/>
      <c r="S19" s="228"/>
      <c r="T19" s="228"/>
      <c r="U19" s="228"/>
      <c r="V19" s="228"/>
      <c r="W19" s="228"/>
      <c r="X19" s="228"/>
      <c r="Y19" s="228"/>
      <c r="Z19" s="228"/>
      <c r="AA19" s="228"/>
      <c r="AB19" s="228"/>
      <c r="AC19" s="228"/>
      <c r="AD19" s="228"/>
    </row>
    <row r="20" spans="1:30" s="230" customFormat="1" ht="12" customHeight="1">
      <c r="A20" s="228"/>
      <c r="B20" s="166"/>
      <c r="C20" s="165"/>
      <c r="D20" s="164" t="s">
        <v>25</v>
      </c>
      <c r="E20" s="165"/>
      <c r="F20" s="165"/>
      <c r="G20" s="165"/>
      <c r="H20" s="165"/>
      <c r="I20" s="164" t="s">
        <v>21</v>
      </c>
      <c r="J20" s="167" t="s">
        <v>3</v>
      </c>
      <c r="K20" s="229"/>
      <c r="R20" s="228"/>
      <c r="S20" s="228"/>
      <c r="T20" s="228"/>
      <c r="U20" s="228"/>
      <c r="V20" s="228"/>
      <c r="W20" s="228"/>
      <c r="X20" s="228"/>
      <c r="Y20" s="228"/>
      <c r="Z20" s="228"/>
      <c r="AA20" s="228"/>
      <c r="AB20" s="228"/>
      <c r="AC20" s="228"/>
      <c r="AD20" s="228"/>
    </row>
    <row r="21" spans="1:30" s="230" customFormat="1" ht="18" customHeight="1">
      <c r="A21" s="228"/>
      <c r="B21" s="166"/>
      <c r="C21" s="165"/>
      <c r="D21" s="165"/>
      <c r="E21" s="167" t="s">
        <v>26</v>
      </c>
      <c r="F21" s="165"/>
      <c r="G21" s="165"/>
      <c r="H21" s="165"/>
      <c r="I21" s="164" t="s">
        <v>23</v>
      </c>
      <c r="J21" s="167" t="s">
        <v>3</v>
      </c>
      <c r="K21" s="229"/>
      <c r="R21" s="228"/>
      <c r="S21" s="228"/>
      <c r="T21" s="228"/>
      <c r="U21" s="228"/>
      <c r="V21" s="228"/>
      <c r="W21" s="228"/>
      <c r="X21" s="228"/>
      <c r="Y21" s="228"/>
      <c r="Z21" s="228"/>
      <c r="AA21" s="228"/>
      <c r="AB21" s="228"/>
      <c r="AC21" s="228"/>
      <c r="AD21" s="228"/>
    </row>
    <row r="22" spans="1:30" s="230" customFormat="1" ht="7" customHeight="1">
      <c r="A22" s="228"/>
      <c r="B22" s="166"/>
      <c r="C22" s="165"/>
      <c r="D22" s="165"/>
      <c r="E22" s="165"/>
      <c r="F22" s="165"/>
      <c r="G22" s="165"/>
      <c r="H22" s="165"/>
      <c r="I22" s="165"/>
      <c r="J22" s="165"/>
      <c r="K22" s="229"/>
      <c r="R22" s="228"/>
      <c r="S22" s="228"/>
      <c r="T22" s="228"/>
      <c r="U22" s="228"/>
      <c r="V22" s="228"/>
      <c r="W22" s="228"/>
      <c r="X22" s="228"/>
      <c r="Y22" s="228"/>
      <c r="Z22" s="228"/>
      <c r="AA22" s="228"/>
      <c r="AB22" s="228"/>
      <c r="AC22" s="228"/>
      <c r="AD22" s="228"/>
    </row>
    <row r="23" spans="1:30" s="230" customFormat="1" ht="12" customHeight="1">
      <c r="A23" s="228"/>
      <c r="B23" s="166"/>
      <c r="C23" s="165"/>
      <c r="D23" s="164" t="s">
        <v>28</v>
      </c>
      <c r="E23" s="165"/>
      <c r="F23" s="165"/>
      <c r="G23" s="165"/>
      <c r="H23" s="165"/>
      <c r="I23" s="164" t="s">
        <v>21</v>
      </c>
      <c r="J23" s="167" t="s">
        <v>29</v>
      </c>
      <c r="K23" s="229"/>
      <c r="R23" s="228"/>
      <c r="S23" s="228"/>
      <c r="T23" s="228"/>
      <c r="U23" s="228"/>
      <c r="V23" s="228"/>
      <c r="W23" s="228"/>
      <c r="X23" s="228"/>
      <c r="Y23" s="228"/>
      <c r="Z23" s="228"/>
      <c r="AA23" s="228"/>
      <c r="AB23" s="228"/>
      <c r="AC23" s="228"/>
      <c r="AD23" s="228"/>
    </row>
    <row r="24" spans="1:30" s="230" customFormat="1" ht="18" customHeight="1">
      <c r="A24" s="228"/>
      <c r="B24" s="166"/>
      <c r="C24" s="165"/>
      <c r="D24" s="165"/>
      <c r="E24" s="167" t="s">
        <v>30</v>
      </c>
      <c r="F24" s="165"/>
      <c r="G24" s="165"/>
      <c r="H24" s="165"/>
      <c r="I24" s="164" t="s">
        <v>23</v>
      </c>
      <c r="J24" s="167" t="s">
        <v>3</v>
      </c>
      <c r="K24" s="229"/>
      <c r="R24" s="228"/>
      <c r="S24" s="228"/>
      <c r="T24" s="228"/>
      <c r="U24" s="228"/>
      <c r="V24" s="228"/>
      <c r="W24" s="228"/>
      <c r="X24" s="228"/>
      <c r="Y24" s="228"/>
      <c r="Z24" s="228"/>
      <c r="AA24" s="228"/>
      <c r="AB24" s="228"/>
      <c r="AC24" s="228"/>
      <c r="AD24" s="228"/>
    </row>
    <row r="25" spans="1:30" s="230" customFormat="1" ht="7" customHeight="1">
      <c r="A25" s="228"/>
      <c r="B25" s="166"/>
      <c r="C25" s="165"/>
      <c r="D25" s="165"/>
      <c r="E25" s="165"/>
      <c r="F25" s="165"/>
      <c r="G25" s="165"/>
      <c r="H25" s="165"/>
      <c r="I25" s="165"/>
      <c r="J25" s="165"/>
      <c r="K25" s="229"/>
      <c r="R25" s="228"/>
      <c r="S25" s="228"/>
      <c r="T25" s="228"/>
      <c r="U25" s="228"/>
      <c r="V25" s="228"/>
      <c r="W25" s="228"/>
      <c r="X25" s="228"/>
      <c r="Y25" s="228"/>
      <c r="Z25" s="228"/>
      <c r="AA25" s="228"/>
      <c r="AB25" s="228"/>
      <c r="AC25" s="228"/>
      <c r="AD25" s="228"/>
    </row>
    <row r="26" spans="1:30" s="230" customFormat="1" ht="12" customHeight="1">
      <c r="A26" s="228"/>
      <c r="B26" s="166"/>
      <c r="C26" s="165"/>
      <c r="D26" s="164" t="s">
        <v>31</v>
      </c>
      <c r="E26" s="165"/>
      <c r="F26" s="165"/>
      <c r="G26" s="165"/>
      <c r="H26" s="165"/>
      <c r="I26" s="165"/>
      <c r="J26" s="165"/>
      <c r="K26" s="229"/>
      <c r="R26" s="228"/>
      <c r="S26" s="228"/>
      <c r="T26" s="228"/>
      <c r="U26" s="228"/>
      <c r="V26" s="228"/>
      <c r="W26" s="228"/>
      <c r="X26" s="228"/>
      <c r="Y26" s="228"/>
      <c r="Z26" s="228"/>
      <c r="AA26" s="228"/>
      <c r="AB26" s="228"/>
      <c r="AC26" s="228"/>
      <c r="AD26" s="228"/>
    </row>
    <row r="27" spans="1:30" s="236" customFormat="1" ht="14.4" customHeight="1">
      <c r="A27" s="234"/>
      <c r="B27" s="172"/>
      <c r="C27" s="171"/>
      <c r="D27" s="171"/>
      <c r="E27" s="431" t="s">
        <v>3</v>
      </c>
      <c r="F27" s="431"/>
      <c r="G27" s="431"/>
      <c r="H27" s="431"/>
      <c r="I27" s="171"/>
      <c r="J27" s="171"/>
      <c r="K27" s="235"/>
      <c r="R27" s="234"/>
      <c r="S27" s="234"/>
      <c r="T27" s="234"/>
      <c r="U27" s="234"/>
      <c r="V27" s="234"/>
      <c r="W27" s="234"/>
      <c r="X27" s="234"/>
      <c r="Y27" s="234"/>
      <c r="Z27" s="234"/>
      <c r="AA27" s="234"/>
      <c r="AB27" s="234"/>
      <c r="AC27" s="234"/>
      <c r="AD27" s="234"/>
    </row>
    <row r="28" spans="1:30" s="230" customFormat="1" ht="7" customHeight="1">
      <c r="A28" s="228"/>
      <c r="B28" s="166"/>
      <c r="C28" s="165"/>
      <c r="D28" s="165"/>
      <c r="E28" s="165"/>
      <c r="F28" s="165"/>
      <c r="G28" s="165"/>
      <c r="H28" s="165"/>
      <c r="I28" s="165"/>
      <c r="J28" s="165"/>
      <c r="K28" s="229"/>
      <c r="R28" s="228"/>
      <c r="S28" s="228"/>
      <c r="T28" s="228"/>
      <c r="U28" s="228"/>
      <c r="V28" s="228"/>
      <c r="W28" s="228"/>
      <c r="X28" s="228"/>
      <c r="Y28" s="228"/>
      <c r="Z28" s="228"/>
      <c r="AA28" s="228"/>
      <c r="AB28" s="228"/>
      <c r="AC28" s="228"/>
      <c r="AD28" s="228"/>
    </row>
    <row r="29" spans="1:30" s="230" customFormat="1" ht="7" customHeight="1">
      <c r="A29" s="228"/>
      <c r="B29" s="166"/>
      <c r="C29" s="165"/>
      <c r="D29" s="173"/>
      <c r="E29" s="173"/>
      <c r="F29" s="173"/>
      <c r="G29" s="173"/>
      <c r="H29" s="173"/>
      <c r="I29" s="173"/>
      <c r="J29" s="173"/>
      <c r="K29" s="229"/>
      <c r="R29" s="228"/>
      <c r="S29" s="228"/>
      <c r="T29" s="228"/>
      <c r="U29" s="228"/>
      <c r="V29" s="228"/>
      <c r="W29" s="228"/>
      <c r="X29" s="228"/>
      <c r="Y29" s="228"/>
      <c r="Z29" s="228"/>
      <c r="AA29" s="228"/>
      <c r="AB29" s="228"/>
      <c r="AC29" s="228"/>
      <c r="AD29" s="228"/>
    </row>
    <row r="30" spans="1:30" s="230" customFormat="1" ht="25.4" customHeight="1">
      <c r="A30" s="228"/>
      <c r="B30" s="166"/>
      <c r="C30" s="165"/>
      <c r="D30" s="174" t="s">
        <v>33</v>
      </c>
      <c r="E30" s="165"/>
      <c r="F30" s="165"/>
      <c r="G30" s="165"/>
      <c r="H30" s="165"/>
      <c r="I30" s="165"/>
      <c r="J30" s="175">
        <f>ROUND(J84, 2)</f>
        <v>0</v>
      </c>
      <c r="K30" s="229"/>
      <c r="R30" s="228"/>
      <c r="S30" s="228"/>
      <c r="T30" s="228"/>
      <c r="U30" s="228"/>
      <c r="V30" s="228"/>
      <c r="W30" s="228"/>
      <c r="X30" s="228"/>
      <c r="Y30" s="228"/>
      <c r="Z30" s="228"/>
      <c r="AA30" s="228"/>
      <c r="AB30" s="228"/>
      <c r="AC30" s="228"/>
      <c r="AD30" s="228"/>
    </row>
    <row r="31" spans="1:30" s="230" customFormat="1" ht="7" customHeight="1">
      <c r="A31" s="228"/>
      <c r="B31" s="166"/>
      <c r="C31" s="165"/>
      <c r="D31" s="173"/>
      <c r="E31" s="173"/>
      <c r="F31" s="173"/>
      <c r="G31" s="173"/>
      <c r="H31" s="173"/>
      <c r="I31" s="173"/>
      <c r="J31" s="173"/>
      <c r="K31" s="229"/>
      <c r="R31" s="228"/>
      <c r="S31" s="228"/>
      <c r="T31" s="228"/>
      <c r="U31" s="228"/>
      <c r="V31" s="228"/>
      <c r="W31" s="228"/>
      <c r="X31" s="228"/>
      <c r="Y31" s="228"/>
      <c r="Z31" s="228"/>
      <c r="AA31" s="228"/>
      <c r="AB31" s="228"/>
      <c r="AC31" s="228"/>
      <c r="AD31" s="228"/>
    </row>
    <row r="32" spans="1:30" s="230" customFormat="1" ht="14.4" customHeight="1">
      <c r="A32" s="228"/>
      <c r="B32" s="166"/>
      <c r="C32" s="165"/>
      <c r="D32" s="165"/>
      <c r="E32" s="165"/>
      <c r="F32" s="176" t="s">
        <v>35</v>
      </c>
      <c r="G32" s="165"/>
      <c r="H32" s="165"/>
      <c r="I32" s="176" t="s">
        <v>34</v>
      </c>
      <c r="J32" s="176" t="s">
        <v>36</v>
      </c>
      <c r="K32" s="229"/>
      <c r="R32" s="228"/>
      <c r="S32" s="228"/>
      <c r="T32" s="228"/>
      <c r="U32" s="228"/>
      <c r="V32" s="228"/>
      <c r="W32" s="228"/>
      <c r="X32" s="228"/>
      <c r="Y32" s="228"/>
      <c r="Z32" s="228"/>
      <c r="AA32" s="228"/>
      <c r="AB32" s="228"/>
      <c r="AC32" s="228"/>
      <c r="AD32" s="228"/>
    </row>
    <row r="33" spans="1:30" s="230" customFormat="1" ht="14.4" customHeight="1">
      <c r="A33" s="228"/>
      <c r="B33" s="166"/>
      <c r="C33" s="165"/>
      <c r="D33" s="177" t="s">
        <v>37</v>
      </c>
      <c r="E33" s="164" t="s">
        <v>38</v>
      </c>
      <c r="F33" s="178">
        <f>ROUND((SUM(BD84:BD97)),  2)</f>
        <v>0</v>
      </c>
      <c r="G33" s="165"/>
      <c r="H33" s="165"/>
      <c r="I33" s="179">
        <v>0.21</v>
      </c>
      <c r="J33" s="178">
        <f>ROUND(((SUM(BD84:BD97))*I33),  2)</f>
        <v>0</v>
      </c>
      <c r="K33" s="229"/>
      <c r="R33" s="228"/>
      <c r="S33" s="228"/>
      <c r="T33" s="228"/>
      <c r="U33" s="228"/>
      <c r="V33" s="228"/>
      <c r="W33" s="228"/>
      <c r="X33" s="228"/>
      <c r="Y33" s="228"/>
      <c r="Z33" s="228"/>
      <c r="AA33" s="228"/>
      <c r="AB33" s="228"/>
      <c r="AC33" s="228"/>
      <c r="AD33" s="228"/>
    </row>
    <row r="34" spans="1:30" s="230" customFormat="1" ht="14.4" customHeight="1">
      <c r="A34" s="228"/>
      <c r="B34" s="166"/>
      <c r="C34" s="165"/>
      <c r="D34" s="165"/>
      <c r="E34" s="164" t="s">
        <v>39</v>
      </c>
      <c r="F34" s="178">
        <f>ROUND((SUM(BE84:BE97)),  2)</f>
        <v>0</v>
      </c>
      <c r="G34" s="165"/>
      <c r="H34" s="165"/>
      <c r="I34" s="179">
        <v>0.15</v>
      </c>
      <c r="J34" s="178">
        <f>ROUND(((SUM(BE84:BE97))*I34),  2)</f>
        <v>0</v>
      </c>
      <c r="K34" s="229"/>
      <c r="R34" s="228"/>
      <c r="S34" s="228"/>
      <c r="T34" s="228"/>
      <c r="U34" s="228"/>
      <c r="V34" s="228"/>
      <c r="W34" s="228"/>
      <c r="X34" s="228"/>
      <c r="Y34" s="228"/>
      <c r="Z34" s="228"/>
      <c r="AA34" s="228"/>
      <c r="AB34" s="228"/>
      <c r="AC34" s="228"/>
      <c r="AD34" s="228"/>
    </row>
    <row r="35" spans="1:30" s="230" customFormat="1" ht="14.4" hidden="1" customHeight="1">
      <c r="A35" s="228"/>
      <c r="B35" s="166"/>
      <c r="C35" s="165"/>
      <c r="D35" s="165"/>
      <c r="E35" s="164" t="s">
        <v>40</v>
      </c>
      <c r="F35" s="178">
        <f>ROUND((SUM(BF84:BF97)),  2)</f>
        <v>0</v>
      </c>
      <c r="G35" s="165"/>
      <c r="H35" s="165"/>
      <c r="I35" s="179">
        <v>0.21</v>
      </c>
      <c r="J35" s="178">
        <f>0</f>
        <v>0</v>
      </c>
      <c r="K35" s="229"/>
      <c r="R35" s="228"/>
      <c r="S35" s="228"/>
      <c r="T35" s="228"/>
      <c r="U35" s="228"/>
      <c r="V35" s="228"/>
      <c r="W35" s="228"/>
      <c r="X35" s="228"/>
      <c r="Y35" s="228"/>
      <c r="Z35" s="228"/>
      <c r="AA35" s="228"/>
      <c r="AB35" s="228"/>
      <c r="AC35" s="228"/>
      <c r="AD35" s="228"/>
    </row>
    <row r="36" spans="1:30" s="230" customFormat="1" ht="14.4" hidden="1" customHeight="1">
      <c r="A36" s="228"/>
      <c r="B36" s="166"/>
      <c r="C36" s="165"/>
      <c r="D36" s="165"/>
      <c r="E36" s="164" t="s">
        <v>41</v>
      </c>
      <c r="F36" s="178">
        <f>ROUND((SUM(BG84:BG97)),  2)</f>
        <v>0</v>
      </c>
      <c r="G36" s="165"/>
      <c r="H36" s="165"/>
      <c r="I36" s="179">
        <v>0.15</v>
      </c>
      <c r="J36" s="178">
        <f>0</f>
        <v>0</v>
      </c>
      <c r="K36" s="229"/>
      <c r="R36" s="228"/>
      <c r="S36" s="228"/>
      <c r="T36" s="228"/>
      <c r="U36" s="228"/>
      <c r="V36" s="228"/>
      <c r="W36" s="228"/>
      <c r="X36" s="228"/>
      <c r="Y36" s="228"/>
      <c r="Z36" s="228"/>
      <c r="AA36" s="228"/>
      <c r="AB36" s="228"/>
      <c r="AC36" s="228"/>
      <c r="AD36" s="228"/>
    </row>
    <row r="37" spans="1:30" s="230" customFormat="1" ht="14.4" hidden="1" customHeight="1">
      <c r="A37" s="228"/>
      <c r="B37" s="166"/>
      <c r="C37" s="165"/>
      <c r="D37" s="165"/>
      <c r="E37" s="164" t="s">
        <v>42</v>
      </c>
      <c r="F37" s="178">
        <f>ROUND((SUM(BH84:BH97)),  2)</f>
        <v>0</v>
      </c>
      <c r="G37" s="165"/>
      <c r="H37" s="165"/>
      <c r="I37" s="179">
        <v>0</v>
      </c>
      <c r="J37" s="178">
        <f>0</f>
        <v>0</v>
      </c>
      <c r="K37" s="229"/>
      <c r="R37" s="228"/>
      <c r="S37" s="228"/>
      <c r="T37" s="228"/>
      <c r="U37" s="228"/>
      <c r="V37" s="228"/>
      <c r="W37" s="228"/>
      <c r="X37" s="228"/>
      <c r="Y37" s="228"/>
      <c r="Z37" s="228"/>
      <c r="AA37" s="228"/>
      <c r="AB37" s="228"/>
      <c r="AC37" s="228"/>
      <c r="AD37" s="228"/>
    </row>
    <row r="38" spans="1:30" s="230" customFormat="1" ht="7" customHeight="1">
      <c r="A38" s="228"/>
      <c r="B38" s="166"/>
      <c r="C38" s="165"/>
      <c r="D38" s="165"/>
      <c r="E38" s="165"/>
      <c r="F38" s="165"/>
      <c r="G38" s="165"/>
      <c r="H38" s="165"/>
      <c r="I38" s="165"/>
      <c r="J38" s="165"/>
      <c r="K38" s="229"/>
      <c r="R38" s="228"/>
      <c r="S38" s="228"/>
      <c r="T38" s="228"/>
      <c r="U38" s="228"/>
      <c r="V38" s="228"/>
      <c r="W38" s="228"/>
      <c r="X38" s="228"/>
      <c r="Y38" s="228"/>
      <c r="Z38" s="228"/>
      <c r="AA38" s="228"/>
      <c r="AB38" s="228"/>
      <c r="AC38" s="228"/>
      <c r="AD38" s="228"/>
    </row>
    <row r="39" spans="1:30" s="230" customFormat="1" ht="25.4" customHeight="1">
      <c r="A39" s="228"/>
      <c r="B39" s="166"/>
      <c r="C39" s="180"/>
      <c r="D39" s="181" t="s">
        <v>43</v>
      </c>
      <c r="E39" s="182"/>
      <c r="F39" s="182"/>
      <c r="G39" s="183" t="s">
        <v>44</v>
      </c>
      <c r="H39" s="184" t="s">
        <v>45</v>
      </c>
      <c r="I39" s="182"/>
      <c r="J39" s="185">
        <f>SUM(J30:J37)</f>
        <v>0</v>
      </c>
      <c r="K39" s="229"/>
      <c r="R39" s="228"/>
      <c r="S39" s="228"/>
      <c r="T39" s="228"/>
      <c r="U39" s="228"/>
      <c r="V39" s="228"/>
      <c r="W39" s="228"/>
      <c r="X39" s="228"/>
      <c r="Y39" s="228"/>
      <c r="Z39" s="228"/>
      <c r="AA39" s="228"/>
      <c r="AB39" s="228"/>
      <c r="AC39" s="228"/>
      <c r="AD39" s="228"/>
    </row>
    <row r="40" spans="1:30" s="230" customFormat="1" ht="14.4" customHeight="1">
      <c r="A40" s="228"/>
      <c r="B40" s="186"/>
      <c r="C40" s="187"/>
      <c r="D40" s="187"/>
      <c r="E40" s="187"/>
      <c r="F40" s="187"/>
      <c r="G40" s="187"/>
      <c r="H40" s="187"/>
      <c r="I40" s="187"/>
      <c r="J40" s="187"/>
      <c r="K40" s="229"/>
      <c r="R40" s="228"/>
      <c r="S40" s="228"/>
      <c r="T40" s="228"/>
      <c r="U40" s="228"/>
      <c r="V40" s="228"/>
      <c r="W40" s="228"/>
      <c r="X40" s="228"/>
      <c r="Y40" s="228"/>
      <c r="Z40" s="228"/>
      <c r="AA40" s="228"/>
      <c r="AB40" s="228"/>
      <c r="AC40" s="228"/>
      <c r="AD40" s="228"/>
    </row>
    <row r="41" spans="1:30">
      <c r="B41" s="74"/>
      <c r="C41" s="74"/>
      <c r="D41" s="74"/>
      <c r="E41" s="74"/>
      <c r="F41" s="74"/>
      <c r="G41" s="74"/>
      <c r="H41" s="74"/>
      <c r="I41" s="74"/>
      <c r="J41" s="74"/>
    </row>
    <row r="42" spans="1:30">
      <c r="B42" s="74"/>
      <c r="C42" s="74"/>
      <c r="D42" s="74"/>
      <c r="E42" s="74"/>
      <c r="F42" s="74"/>
      <c r="G42" s="74"/>
      <c r="H42" s="74"/>
      <c r="I42" s="74"/>
      <c r="J42" s="74"/>
    </row>
    <row r="43" spans="1:30">
      <c r="B43" s="74"/>
      <c r="C43" s="74"/>
      <c r="D43" s="74"/>
      <c r="E43" s="74"/>
      <c r="F43" s="74"/>
      <c r="G43" s="74"/>
      <c r="H43" s="74"/>
      <c r="I43" s="74"/>
      <c r="J43" s="74"/>
    </row>
    <row r="44" spans="1:30" s="230" customFormat="1" ht="7" customHeight="1">
      <c r="A44" s="228"/>
      <c r="B44" s="188"/>
      <c r="C44" s="189"/>
      <c r="D44" s="189"/>
      <c r="E44" s="189"/>
      <c r="F44" s="189"/>
      <c r="G44" s="189"/>
      <c r="H44" s="189"/>
      <c r="I44" s="189"/>
      <c r="J44" s="189"/>
      <c r="K44" s="229"/>
      <c r="R44" s="228"/>
      <c r="S44" s="228"/>
      <c r="T44" s="228"/>
      <c r="U44" s="228"/>
      <c r="V44" s="228"/>
      <c r="W44" s="228"/>
      <c r="X44" s="228"/>
      <c r="Y44" s="228"/>
      <c r="Z44" s="228"/>
      <c r="AA44" s="228"/>
      <c r="AB44" s="228"/>
      <c r="AC44" s="228"/>
      <c r="AD44" s="228"/>
    </row>
    <row r="45" spans="1:30" s="230" customFormat="1" ht="25" customHeight="1">
      <c r="A45" s="228"/>
      <c r="B45" s="166"/>
      <c r="C45" s="163" t="s">
        <v>85</v>
      </c>
      <c r="D45" s="165"/>
      <c r="E45" s="165"/>
      <c r="F45" s="165"/>
      <c r="G45" s="165"/>
      <c r="H45" s="165"/>
      <c r="I45" s="165"/>
      <c r="J45" s="165"/>
      <c r="K45" s="229"/>
      <c r="R45" s="228"/>
      <c r="S45" s="228"/>
      <c r="T45" s="228"/>
      <c r="U45" s="228"/>
      <c r="V45" s="228"/>
      <c r="W45" s="228"/>
      <c r="X45" s="228"/>
      <c r="Y45" s="228"/>
      <c r="Z45" s="228"/>
      <c r="AA45" s="228"/>
      <c r="AB45" s="228"/>
      <c r="AC45" s="228"/>
      <c r="AD45" s="228"/>
    </row>
    <row r="46" spans="1:30" s="230" customFormat="1" ht="7" customHeight="1">
      <c r="A46" s="228"/>
      <c r="B46" s="166"/>
      <c r="C46" s="165"/>
      <c r="D46" s="165"/>
      <c r="E46" s="165"/>
      <c r="F46" s="165"/>
      <c r="G46" s="165"/>
      <c r="H46" s="165"/>
      <c r="I46" s="165"/>
      <c r="J46" s="165"/>
      <c r="K46" s="229"/>
      <c r="R46" s="228"/>
      <c r="S46" s="228"/>
      <c r="T46" s="228"/>
      <c r="U46" s="228"/>
      <c r="V46" s="228"/>
      <c r="W46" s="228"/>
      <c r="X46" s="228"/>
      <c r="Y46" s="228"/>
      <c r="Z46" s="228"/>
      <c r="AA46" s="228"/>
      <c r="AB46" s="228"/>
      <c r="AC46" s="228"/>
      <c r="AD46" s="228"/>
    </row>
    <row r="47" spans="1:30" s="230" customFormat="1" ht="12" customHeight="1">
      <c r="A47" s="228"/>
      <c r="B47" s="166"/>
      <c r="C47" s="164" t="s">
        <v>14</v>
      </c>
      <c r="D47" s="165"/>
      <c r="E47" s="165"/>
      <c r="F47" s="165"/>
      <c r="G47" s="165"/>
      <c r="H47" s="165"/>
      <c r="I47" s="165"/>
      <c r="J47" s="165"/>
      <c r="K47" s="229"/>
      <c r="R47" s="228"/>
      <c r="S47" s="228"/>
      <c r="T47" s="228"/>
      <c r="U47" s="228"/>
      <c r="V47" s="228"/>
      <c r="W47" s="228"/>
      <c r="X47" s="228"/>
      <c r="Y47" s="228"/>
      <c r="Z47" s="228"/>
      <c r="AA47" s="228"/>
      <c r="AB47" s="228"/>
      <c r="AC47" s="228"/>
      <c r="AD47" s="228"/>
    </row>
    <row r="48" spans="1:30" s="230" customFormat="1" ht="14.4" customHeight="1">
      <c r="A48" s="228"/>
      <c r="B48" s="166"/>
      <c r="C48" s="165"/>
      <c r="D48" s="165"/>
      <c r="E48" s="424" t="str">
        <f>E7</f>
        <v>Komunikace pro pěší podél místnich komunikací - Obec Hřibojedy</v>
      </c>
      <c r="F48" s="425"/>
      <c r="G48" s="425"/>
      <c r="H48" s="425"/>
      <c r="I48" s="165"/>
      <c r="J48" s="165"/>
      <c r="K48" s="229"/>
      <c r="R48" s="228"/>
      <c r="S48" s="228"/>
      <c r="T48" s="228"/>
      <c r="U48" s="228"/>
      <c r="V48" s="228"/>
      <c r="W48" s="228"/>
      <c r="X48" s="228"/>
      <c r="Y48" s="228"/>
      <c r="Z48" s="228"/>
      <c r="AA48" s="228"/>
      <c r="AB48" s="228"/>
      <c r="AC48" s="228"/>
      <c r="AD48" s="228"/>
    </row>
    <row r="49" spans="1:46" s="230" customFormat="1" ht="12" customHeight="1">
      <c r="A49" s="228"/>
      <c r="B49" s="166"/>
      <c r="C49" s="164" t="s">
        <v>84</v>
      </c>
      <c r="D49" s="165"/>
      <c r="E49" s="165"/>
      <c r="F49" s="165"/>
      <c r="G49" s="165"/>
      <c r="H49" s="165"/>
      <c r="I49" s="165"/>
      <c r="J49" s="165"/>
      <c r="K49" s="229"/>
      <c r="R49" s="228"/>
      <c r="S49" s="228"/>
      <c r="T49" s="228"/>
      <c r="U49" s="228"/>
      <c r="V49" s="228"/>
      <c r="W49" s="228"/>
      <c r="X49" s="228"/>
      <c r="Y49" s="228"/>
      <c r="Z49" s="228"/>
      <c r="AA49" s="228"/>
      <c r="AB49" s="228"/>
      <c r="AC49" s="228"/>
      <c r="AD49" s="228"/>
    </row>
    <row r="50" spans="1:46" s="230" customFormat="1" ht="14.4" customHeight="1">
      <c r="A50" s="228"/>
      <c r="B50" s="166"/>
      <c r="C50" s="165"/>
      <c r="D50" s="165"/>
      <c r="E50" s="422" t="str">
        <f>E9</f>
        <v>Vedlejší rozpočtové náklady</v>
      </c>
      <c r="F50" s="423"/>
      <c r="G50" s="423"/>
      <c r="H50" s="423"/>
      <c r="I50" s="165"/>
      <c r="J50" s="165"/>
      <c r="K50" s="229"/>
      <c r="R50" s="228"/>
      <c r="S50" s="228"/>
      <c r="T50" s="228"/>
      <c r="U50" s="228"/>
      <c r="V50" s="228"/>
      <c r="W50" s="228"/>
      <c r="X50" s="228"/>
      <c r="Y50" s="228"/>
      <c r="Z50" s="228"/>
      <c r="AA50" s="228"/>
      <c r="AB50" s="228"/>
      <c r="AC50" s="228"/>
      <c r="AD50" s="228"/>
    </row>
    <row r="51" spans="1:46" s="230" customFormat="1" ht="7" customHeight="1" thickBot="1">
      <c r="A51" s="228"/>
      <c r="B51" s="166"/>
      <c r="C51" s="165"/>
      <c r="D51" s="165"/>
      <c r="E51" s="165"/>
      <c r="F51" s="165"/>
      <c r="G51" s="165"/>
      <c r="H51" s="165"/>
      <c r="I51" s="165"/>
      <c r="J51" s="165"/>
      <c r="K51" s="229"/>
      <c r="R51" s="228"/>
      <c r="S51" s="228"/>
      <c r="T51" s="228"/>
      <c r="U51" s="228"/>
      <c r="V51" s="228"/>
      <c r="W51" s="228"/>
      <c r="X51" s="228"/>
      <c r="Y51" s="228"/>
      <c r="Z51" s="228"/>
      <c r="AA51" s="228"/>
      <c r="AB51" s="228"/>
      <c r="AC51" s="228"/>
      <c r="AD51" s="228"/>
    </row>
    <row r="52" spans="1:46" s="230" customFormat="1" ht="12" customHeight="1" thickBot="1">
      <c r="A52" s="228"/>
      <c r="B52" s="166"/>
      <c r="C52" s="164" t="s">
        <v>17</v>
      </c>
      <c r="D52" s="165"/>
      <c r="E52" s="165"/>
      <c r="F52" s="167" t="str">
        <f>F12</f>
        <v>Hřibojedy</v>
      </c>
      <c r="G52" s="165"/>
      <c r="H52" s="165"/>
      <c r="I52" s="167" t="s">
        <v>19</v>
      </c>
      <c r="J52" s="231" t="s">
        <v>549</v>
      </c>
      <c r="K52" s="232"/>
      <c r="R52" s="228"/>
      <c r="S52" s="228"/>
      <c r="T52" s="228"/>
      <c r="U52" s="228"/>
      <c r="V52" s="228"/>
      <c r="W52" s="228"/>
      <c r="X52" s="228"/>
      <c r="Y52" s="228"/>
      <c r="Z52" s="228"/>
      <c r="AA52" s="228"/>
      <c r="AB52" s="228"/>
      <c r="AC52" s="228"/>
      <c r="AD52" s="228"/>
    </row>
    <row r="53" spans="1:46" s="230" customFormat="1" ht="7" customHeight="1">
      <c r="A53" s="228"/>
      <c r="B53" s="166"/>
      <c r="C53" s="165"/>
      <c r="D53" s="165"/>
      <c r="E53" s="165"/>
      <c r="F53" s="165"/>
      <c r="G53" s="165"/>
      <c r="H53" s="165"/>
      <c r="I53" s="165"/>
      <c r="J53" s="165"/>
      <c r="K53" s="229"/>
      <c r="R53" s="228"/>
      <c r="S53" s="228"/>
      <c r="T53" s="228"/>
      <c r="U53" s="228"/>
      <c r="V53" s="228"/>
      <c r="W53" s="228"/>
      <c r="X53" s="228"/>
      <c r="Y53" s="228"/>
      <c r="Z53" s="228"/>
      <c r="AA53" s="228"/>
      <c r="AB53" s="228"/>
      <c r="AC53" s="228"/>
      <c r="AD53" s="228"/>
    </row>
    <row r="54" spans="1:46" s="230" customFormat="1" ht="26.4" customHeight="1" thickBot="1">
      <c r="A54" s="228"/>
      <c r="B54" s="166"/>
      <c r="C54" s="164" t="s">
        <v>20</v>
      </c>
      <c r="D54" s="165"/>
      <c r="E54" s="165"/>
      <c r="F54" s="167" t="str">
        <f>E15</f>
        <v>Obec Hřibojedy 60</v>
      </c>
      <c r="G54" s="165"/>
      <c r="H54" s="165"/>
      <c r="I54" s="164" t="s">
        <v>25</v>
      </c>
      <c r="J54" s="190" t="str">
        <f>E21</f>
        <v>Ingplan s.r.o., Velká Jesenice</v>
      </c>
      <c r="K54" s="229"/>
      <c r="R54" s="228"/>
      <c r="S54" s="228"/>
      <c r="T54" s="228"/>
      <c r="U54" s="228"/>
      <c r="V54" s="228"/>
      <c r="W54" s="228"/>
      <c r="X54" s="228"/>
      <c r="Y54" s="228"/>
      <c r="Z54" s="228"/>
      <c r="AA54" s="228"/>
      <c r="AB54" s="228"/>
      <c r="AC54" s="228"/>
      <c r="AD54" s="228"/>
    </row>
    <row r="55" spans="1:46" s="230" customFormat="1" ht="15.65" customHeight="1" thickBot="1">
      <c r="A55" s="228"/>
      <c r="B55" s="166"/>
      <c r="C55" s="167" t="s">
        <v>548</v>
      </c>
      <c r="D55" s="165"/>
      <c r="E55" s="165"/>
      <c r="F55" s="428" t="str">
        <f>E18</f>
        <v>Vyplň údaj</v>
      </c>
      <c r="G55" s="430"/>
      <c r="H55" s="165"/>
      <c r="I55" s="164" t="s">
        <v>28</v>
      </c>
      <c r="J55" s="190" t="str">
        <f>E24</f>
        <v>Janičatová</v>
      </c>
      <c r="K55" s="229"/>
      <c r="R55" s="228"/>
      <c r="S55" s="228"/>
      <c r="T55" s="228"/>
      <c r="U55" s="228"/>
      <c r="V55" s="228"/>
      <c r="W55" s="228"/>
      <c r="X55" s="228"/>
      <c r="Y55" s="228"/>
      <c r="Z55" s="228"/>
      <c r="AA55" s="228"/>
      <c r="AB55" s="228"/>
      <c r="AC55" s="228"/>
      <c r="AD55" s="228"/>
    </row>
    <row r="56" spans="1:46" s="230" customFormat="1" ht="18.5" customHeight="1">
      <c r="A56" s="228"/>
      <c r="B56" s="166"/>
      <c r="C56" s="165"/>
      <c r="D56" s="165"/>
      <c r="E56" s="438"/>
      <c r="F56" s="438"/>
      <c r="G56" s="438"/>
      <c r="H56" s="165"/>
      <c r="I56" s="165"/>
      <c r="J56" s="165"/>
      <c r="K56" s="229"/>
      <c r="R56" s="228"/>
      <c r="S56" s="228"/>
      <c r="T56" s="228"/>
      <c r="U56" s="228"/>
      <c r="V56" s="228"/>
      <c r="W56" s="228"/>
      <c r="X56" s="228"/>
      <c r="Y56" s="228"/>
      <c r="Z56" s="228"/>
      <c r="AA56" s="228"/>
      <c r="AB56" s="228"/>
      <c r="AC56" s="228"/>
      <c r="AD56" s="228"/>
    </row>
    <row r="57" spans="1:46" s="230" customFormat="1" ht="29.25" customHeight="1">
      <c r="A57" s="228"/>
      <c r="B57" s="166"/>
      <c r="C57" s="191" t="s">
        <v>86</v>
      </c>
      <c r="D57" s="180"/>
      <c r="E57" s="180"/>
      <c r="F57" s="180"/>
      <c r="G57" s="180"/>
      <c r="H57" s="180"/>
      <c r="I57" s="180"/>
      <c r="J57" s="192" t="s">
        <v>87</v>
      </c>
      <c r="K57" s="229"/>
      <c r="R57" s="228"/>
      <c r="S57" s="228"/>
      <c r="T57" s="228"/>
      <c r="U57" s="228"/>
      <c r="V57" s="228"/>
      <c r="W57" s="228"/>
      <c r="X57" s="228"/>
      <c r="Y57" s="228"/>
      <c r="Z57" s="228"/>
      <c r="AA57" s="228"/>
      <c r="AB57" s="228"/>
      <c r="AC57" s="228"/>
      <c r="AD57" s="228"/>
    </row>
    <row r="58" spans="1:46" s="230" customFormat="1" ht="10.25" customHeight="1">
      <c r="A58" s="228"/>
      <c r="B58" s="166"/>
      <c r="C58" s="165"/>
      <c r="D58" s="165"/>
      <c r="E58" s="165"/>
      <c r="F58" s="165"/>
      <c r="G58" s="165"/>
      <c r="H58" s="165"/>
      <c r="I58" s="165"/>
      <c r="J58" s="165"/>
      <c r="K58" s="229"/>
      <c r="R58" s="228"/>
      <c r="S58" s="228"/>
      <c r="T58" s="228"/>
      <c r="U58" s="228"/>
      <c r="V58" s="228"/>
      <c r="W58" s="228"/>
      <c r="X58" s="228"/>
      <c r="Y58" s="228"/>
      <c r="Z58" s="228"/>
      <c r="AA58" s="228"/>
      <c r="AB58" s="228"/>
      <c r="AC58" s="228"/>
      <c r="AD58" s="228"/>
    </row>
    <row r="59" spans="1:46" s="230" customFormat="1" ht="22.75" customHeight="1">
      <c r="A59" s="228"/>
      <c r="B59" s="166"/>
      <c r="C59" s="193" t="s">
        <v>65</v>
      </c>
      <c r="D59" s="165"/>
      <c r="E59" s="165"/>
      <c r="F59" s="165"/>
      <c r="G59" s="165"/>
      <c r="H59" s="165"/>
      <c r="I59" s="165"/>
      <c r="J59" s="175">
        <f>J84</f>
        <v>0</v>
      </c>
      <c r="K59" s="229"/>
      <c r="R59" s="228"/>
      <c r="S59" s="228"/>
      <c r="T59" s="228"/>
      <c r="U59" s="228"/>
      <c r="V59" s="228"/>
      <c r="W59" s="228"/>
      <c r="X59" s="228"/>
      <c r="Y59" s="228"/>
      <c r="Z59" s="228"/>
      <c r="AA59" s="228"/>
      <c r="AB59" s="228"/>
      <c r="AC59" s="228"/>
      <c r="AD59" s="228"/>
      <c r="AT59" s="225" t="s">
        <v>88</v>
      </c>
    </row>
    <row r="60" spans="1:46" s="238" customFormat="1" ht="25" customHeight="1">
      <c r="B60" s="195"/>
      <c r="C60" s="194"/>
      <c r="D60" s="196" t="s">
        <v>322</v>
      </c>
      <c r="E60" s="197"/>
      <c r="F60" s="197"/>
      <c r="G60" s="197"/>
      <c r="H60" s="197"/>
      <c r="I60" s="197"/>
      <c r="J60" s="198">
        <f>J85</f>
        <v>0</v>
      </c>
      <c r="K60" s="239"/>
    </row>
    <row r="61" spans="1:46" s="240" customFormat="1" ht="19.899999999999999" customHeight="1">
      <c r="B61" s="200"/>
      <c r="C61" s="199"/>
      <c r="D61" s="201" t="s">
        <v>323</v>
      </c>
      <c r="E61" s="202"/>
      <c r="F61" s="202"/>
      <c r="G61" s="202"/>
      <c r="H61" s="202"/>
      <c r="I61" s="202"/>
      <c r="J61" s="203">
        <f>J86</f>
        <v>0</v>
      </c>
      <c r="K61" s="241"/>
    </row>
    <row r="62" spans="1:46" s="240" customFormat="1" ht="19.899999999999999" customHeight="1">
      <c r="B62" s="200"/>
      <c r="C62" s="199"/>
      <c r="D62" s="201" t="s">
        <v>324</v>
      </c>
      <c r="E62" s="202"/>
      <c r="F62" s="202"/>
      <c r="G62" s="202"/>
      <c r="H62" s="202"/>
      <c r="I62" s="202"/>
      <c r="J62" s="203">
        <f>J90</f>
        <v>0</v>
      </c>
      <c r="K62" s="241"/>
    </row>
    <row r="63" spans="1:46" s="240" customFormat="1" ht="19.899999999999999" customHeight="1">
      <c r="B63" s="200"/>
      <c r="C63" s="199"/>
      <c r="D63" s="201" t="s">
        <v>325</v>
      </c>
      <c r="E63" s="202"/>
      <c r="F63" s="202"/>
      <c r="G63" s="202"/>
      <c r="H63" s="202"/>
      <c r="I63" s="202"/>
      <c r="J63" s="203">
        <f>J94</f>
        <v>0</v>
      </c>
      <c r="K63" s="241"/>
    </row>
    <row r="64" spans="1:46" s="240" customFormat="1" ht="19.899999999999999" customHeight="1">
      <c r="B64" s="200"/>
      <c r="C64" s="199"/>
      <c r="D64" s="201" t="s">
        <v>326</v>
      </c>
      <c r="E64" s="202"/>
      <c r="F64" s="202"/>
      <c r="G64" s="202"/>
      <c r="H64" s="202"/>
      <c r="I64" s="202"/>
      <c r="J64" s="203">
        <f>J96</f>
        <v>0</v>
      </c>
      <c r="K64" s="241"/>
    </row>
    <row r="65" spans="1:30" s="230" customFormat="1" ht="21.75" customHeight="1">
      <c r="A65" s="228"/>
      <c r="B65" s="166"/>
      <c r="C65" s="165"/>
      <c r="D65" s="165"/>
      <c r="E65" s="165"/>
      <c r="F65" s="165"/>
      <c r="G65" s="165"/>
      <c r="H65" s="165"/>
      <c r="I65" s="165"/>
      <c r="J65" s="165"/>
      <c r="K65" s="229"/>
      <c r="R65" s="228"/>
      <c r="S65" s="228"/>
      <c r="T65" s="228"/>
      <c r="U65" s="228"/>
      <c r="V65" s="228"/>
      <c r="W65" s="228"/>
      <c r="X65" s="228"/>
      <c r="Y65" s="228"/>
      <c r="Z65" s="228"/>
      <c r="AA65" s="228"/>
      <c r="AB65" s="228"/>
      <c r="AC65" s="228"/>
      <c r="AD65" s="228"/>
    </row>
    <row r="66" spans="1:30" s="230" customFormat="1" ht="7" customHeight="1">
      <c r="A66" s="228"/>
      <c r="B66" s="186"/>
      <c r="C66" s="187"/>
      <c r="D66" s="187"/>
      <c r="E66" s="187"/>
      <c r="F66" s="187"/>
      <c r="G66" s="187"/>
      <c r="H66" s="187"/>
      <c r="I66" s="187"/>
      <c r="J66" s="187"/>
      <c r="K66" s="229"/>
      <c r="R66" s="228"/>
      <c r="S66" s="228"/>
      <c r="T66" s="228"/>
      <c r="U66" s="228"/>
      <c r="V66" s="228"/>
      <c r="W66" s="228"/>
      <c r="X66" s="228"/>
      <c r="Y66" s="228"/>
      <c r="Z66" s="228"/>
      <c r="AA66" s="228"/>
      <c r="AB66" s="228"/>
      <c r="AC66" s="228"/>
      <c r="AD66" s="228"/>
    </row>
    <row r="67" spans="1:30">
      <c r="B67" s="74"/>
      <c r="C67" s="74"/>
      <c r="D67" s="74"/>
      <c r="E67" s="74"/>
      <c r="F67" s="74"/>
      <c r="G67" s="74"/>
      <c r="H67" s="74"/>
      <c r="I67" s="74"/>
      <c r="J67" s="74"/>
    </row>
    <row r="68" spans="1:30">
      <c r="B68" s="74"/>
      <c r="C68" s="74"/>
      <c r="D68" s="74"/>
      <c r="E68" s="74"/>
      <c r="F68" s="74"/>
      <c r="G68" s="74"/>
      <c r="H68" s="74"/>
      <c r="I68" s="74"/>
      <c r="J68" s="74"/>
    </row>
    <row r="69" spans="1:30">
      <c r="B69" s="74"/>
      <c r="C69" s="74"/>
      <c r="D69" s="74"/>
      <c r="E69" s="74"/>
      <c r="F69" s="74"/>
      <c r="G69" s="74"/>
      <c r="H69" s="74"/>
      <c r="I69" s="74"/>
      <c r="J69" s="74"/>
    </row>
    <row r="70" spans="1:30" s="230" customFormat="1" ht="7" customHeight="1">
      <c r="A70" s="228"/>
      <c r="B70" s="188"/>
      <c r="C70" s="189"/>
      <c r="D70" s="189"/>
      <c r="E70" s="189"/>
      <c r="F70" s="189"/>
      <c r="G70" s="189"/>
      <c r="H70" s="189"/>
      <c r="I70" s="189"/>
      <c r="J70" s="189"/>
      <c r="K70" s="229"/>
      <c r="R70" s="228"/>
      <c r="S70" s="228"/>
      <c r="T70" s="228"/>
      <c r="U70" s="228"/>
      <c r="V70" s="228"/>
      <c r="W70" s="228"/>
      <c r="X70" s="228"/>
      <c r="Y70" s="228"/>
      <c r="Z70" s="228"/>
      <c r="AA70" s="228"/>
      <c r="AB70" s="228"/>
      <c r="AC70" s="228"/>
      <c r="AD70" s="228"/>
    </row>
    <row r="71" spans="1:30" s="230" customFormat="1" ht="25" customHeight="1">
      <c r="A71" s="228"/>
      <c r="B71" s="166"/>
      <c r="C71" s="163" t="s">
        <v>93</v>
      </c>
      <c r="D71" s="165"/>
      <c r="E71" s="165"/>
      <c r="F71" s="165"/>
      <c r="G71" s="165"/>
      <c r="H71" s="165"/>
      <c r="I71" s="165"/>
      <c r="J71" s="165"/>
      <c r="K71" s="229"/>
      <c r="R71" s="228"/>
      <c r="S71" s="228"/>
      <c r="T71" s="228"/>
      <c r="U71" s="228"/>
      <c r="V71" s="228"/>
      <c r="W71" s="228"/>
      <c r="X71" s="228"/>
      <c r="Y71" s="228"/>
      <c r="Z71" s="228"/>
      <c r="AA71" s="228"/>
      <c r="AB71" s="228"/>
      <c r="AC71" s="228"/>
      <c r="AD71" s="228"/>
    </row>
    <row r="72" spans="1:30" s="230" customFormat="1" ht="7" customHeight="1">
      <c r="A72" s="228"/>
      <c r="B72" s="166"/>
      <c r="C72" s="165"/>
      <c r="D72" s="165"/>
      <c r="E72" s="165"/>
      <c r="F72" s="165"/>
      <c r="G72" s="165"/>
      <c r="H72" s="165"/>
      <c r="I72" s="165"/>
      <c r="J72" s="165"/>
      <c r="K72" s="229"/>
      <c r="R72" s="228"/>
      <c r="S72" s="228"/>
      <c r="T72" s="228"/>
      <c r="U72" s="228"/>
      <c r="V72" s="228"/>
      <c r="W72" s="228"/>
      <c r="X72" s="228"/>
      <c r="Y72" s="228"/>
      <c r="Z72" s="228"/>
      <c r="AA72" s="228"/>
      <c r="AB72" s="228"/>
      <c r="AC72" s="228"/>
      <c r="AD72" s="228"/>
    </row>
    <row r="73" spans="1:30" s="230" customFormat="1" ht="12" customHeight="1">
      <c r="A73" s="228"/>
      <c r="B73" s="166"/>
      <c r="C73" s="164" t="s">
        <v>14</v>
      </c>
      <c r="D73" s="165"/>
      <c r="E73" s="165"/>
      <c r="F73" s="165"/>
      <c r="G73" s="165"/>
      <c r="H73" s="165"/>
      <c r="I73" s="165"/>
      <c r="J73" s="165"/>
      <c r="K73" s="229"/>
      <c r="R73" s="228"/>
      <c r="S73" s="228"/>
      <c r="T73" s="228"/>
      <c r="U73" s="228"/>
      <c r="V73" s="228"/>
      <c r="W73" s="228"/>
      <c r="X73" s="228"/>
      <c r="Y73" s="228"/>
      <c r="Z73" s="228"/>
      <c r="AA73" s="228"/>
      <c r="AB73" s="228"/>
      <c r="AC73" s="228"/>
      <c r="AD73" s="228"/>
    </row>
    <row r="74" spans="1:30" s="230" customFormat="1" ht="14.4" customHeight="1">
      <c r="A74" s="228"/>
      <c r="B74" s="166"/>
      <c r="C74" s="165"/>
      <c r="D74" s="165"/>
      <c r="E74" s="424" t="str">
        <f>E7</f>
        <v>Komunikace pro pěší podél místnich komunikací - Obec Hřibojedy</v>
      </c>
      <c r="F74" s="425"/>
      <c r="G74" s="425"/>
      <c r="H74" s="425"/>
      <c r="I74" s="165"/>
      <c r="J74" s="165"/>
      <c r="K74" s="229"/>
      <c r="R74" s="228"/>
      <c r="S74" s="228"/>
      <c r="T74" s="228"/>
      <c r="U74" s="228"/>
      <c r="V74" s="228"/>
      <c r="W74" s="228"/>
      <c r="X74" s="228"/>
      <c r="Y74" s="228"/>
      <c r="Z74" s="228"/>
      <c r="AA74" s="228"/>
      <c r="AB74" s="228"/>
      <c r="AC74" s="228"/>
      <c r="AD74" s="228"/>
    </row>
    <row r="75" spans="1:30" s="230" customFormat="1" ht="12" customHeight="1">
      <c r="A75" s="228"/>
      <c r="B75" s="166"/>
      <c r="C75" s="164" t="s">
        <v>84</v>
      </c>
      <c r="D75" s="165"/>
      <c r="E75" s="165"/>
      <c r="F75" s="165"/>
      <c r="G75" s="165"/>
      <c r="H75" s="165"/>
      <c r="I75" s="165"/>
      <c r="J75" s="165"/>
      <c r="K75" s="229"/>
      <c r="R75" s="228"/>
      <c r="S75" s="228"/>
      <c r="T75" s="228"/>
      <c r="U75" s="228"/>
      <c r="V75" s="228"/>
      <c r="W75" s="228"/>
      <c r="X75" s="228"/>
      <c r="Y75" s="228"/>
      <c r="Z75" s="228"/>
      <c r="AA75" s="228"/>
      <c r="AB75" s="228"/>
      <c r="AC75" s="228"/>
      <c r="AD75" s="228"/>
    </row>
    <row r="76" spans="1:30" s="230" customFormat="1" ht="14.4" customHeight="1">
      <c r="A76" s="228"/>
      <c r="B76" s="166"/>
      <c r="C76" s="165"/>
      <c r="D76" s="165"/>
      <c r="E76" s="422" t="str">
        <f>E9</f>
        <v>Vedlejší rozpočtové náklady</v>
      </c>
      <c r="F76" s="423"/>
      <c r="G76" s="423"/>
      <c r="H76" s="423"/>
      <c r="I76" s="165"/>
      <c r="J76" s="165"/>
      <c r="K76" s="229"/>
      <c r="R76" s="228"/>
      <c r="S76" s="228"/>
      <c r="T76" s="228"/>
      <c r="U76" s="228"/>
      <c r="V76" s="228"/>
      <c r="W76" s="228"/>
      <c r="X76" s="228"/>
      <c r="Y76" s="228"/>
      <c r="Z76" s="228"/>
      <c r="AA76" s="228"/>
      <c r="AB76" s="228"/>
      <c r="AC76" s="228"/>
      <c r="AD76" s="228"/>
    </row>
    <row r="77" spans="1:30" s="230" customFormat="1" ht="7" customHeight="1" thickBot="1">
      <c r="A77" s="228"/>
      <c r="B77" s="166"/>
      <c r="C77" s="165"/>
      <c r="D77" s="165"/>
      <c r="E77" s="165"/>
      <c r="F77" s="165"/>
      <c r="G77" s="165"/>
      <c r="H77" s="165"/>
      <c r="I77" s="165"/>
      <c r="J77" s="165"/>
      <c r="K77" s="229"/>
      <c r="R77" s="228"/>
      <c r="S77" s="228"/>
      <c r="T77" s="228"/>
      <c r="U77" s="228"/>
      <c r="V77" s="228"/>
      <c r="W77" s="228"/>
      <c r="X77" s="228"/>
      <c r="Y77" s="228"/>
      <c r="Z77" s="228"/>
      <c r="AA77" s="228"/>
      <c r="AB77" s="228"/>
      <c r="AC77" s="228"/>
      <c r="AD77" s="228"/>
    </row>
    <row r="78" spans="1:30" s="230" customFormat="1" ht="12" customHeight="1" thickBot="1">
      <c r="A78" s="228"/>
      <c r="B78" s="166"/>
      <c r="C78" s="164" t="s">
        <v>17</v>
      </c>
      <c r="D78" s="165"/>
      <c r="E78" s="165"/>
      <c r="F78" s="167" t="str">
        <f>F12</f>
        <v>Hřibojedy</v>
      </c>
      <c r="G78" s="165"/>
      <c r="H78" s="165"/>
      <c r="I78" s="167" t="s">
        <v>19</v>
      </c>
      <c r="J78" s="231" t="s">
        <v>549</v>
      </c>
      <c r="K78" s="232"/>
      <c r="R78" s="228"/>
      <c r="S78" s="228"/>
      <c r="T78" s="228"/>
      <c r="U78" s="228"/>
      <c r="V78" s="228"/>
      <c r="W78" s="228"/>
      <c r="X78" s="228"/>
      <c r="Y78" s="228"/>
      <c r="Z78" s="228"/>
      <c r="AA78" s="228"/>
      <c r="AB78" s="228"/>
      <c r="AC78" s="228"/>
      <c r="AD78" s="228"/>
    </row>
    <row r="79" spans="1:30" s="230" customFormat="1" ht="7" customHeight="1">
      <c r="A79" s="228"/>
      <c r="B79" s="166"/>
      <c r="C79" s="165"/>
      <c r="D79" s="165"/>
      <c r="E79" s="165"/>
      <c r="F79" s="165"/>
      <c r="G79" s="165"/>
      <c r="H79" s="165"/>
      <c r="I79" s="165"/>
      <c r="J79" s="165"/>
      <c r="K79" s="229"/>
      <c r="R79" s="228"/>
      <c r="S79" s="228"/>
      <c r="T79" s="228"/>
      <c r="U79" s="228"/>
      <c r="V79" s="228"/>
      <c r="W79" s="228"/>
      <c r="X79" s="228"/>
      <c r="Y79" s="228"/>
      <c r="Z79" s="228"/>
      <c r="AA79" s="228"/>
      <c r="AB79" s="228"/>
      <c r="AC79" s="228"/>
      <c r="AD79" s="228"/>
    </row>
    <row r="80" spans="1:30" s="230" customFormat="1" ht="26.4" customHeight="1" thickBot="1">
      <c r="A80" s="228"/>
      <c r="B80" s="166"/>
      <c r="C80" s="164" t="s">
        <v>20</v>
      </c>
      <c r="D80" s="165"/>
      <c r="E80" s="165"/>
      <c r="F80" s="167" t="str">
        <f>E15</f>
        <v>Obec Hřibojedy 60</v>
      </c>
      <c r="G80" s="165"/>
      <c r="H80" s="165"/>
      <c r="I80" s="164" t="s">
        <v>25</v>
      </c>
      <c r="J80" s="190" t="str">
        <f>E21</f>
        <v>Ingplan s.r.o., Velká Jesenice</v>
      </c>
      <c r="K80" s="229"/>
      <c r="R80" s="228"/>
      <c r="S80" s="228"/>
      <c r="T80" s="228"/>
      <c r="U80" s="228"/>
      <c r="V80" s="228"/>
      <c r="W80" s="228"/>
      <c r="X80" s="228"/>
      <c r="Y80" s="228"/>
      <c r="Z80" s="228"/>
      <c r="AA80" s="228"/>
      <c r="AB80" s="228"/>
      <c r="AC80" s="228"/>
      <c r="AD80" s="228"/>
    </row>
    <row r="81" spans="1:64" s="230" customFormat="1" ht="15.65" customHeight="1" thickBot="1">
      <c r="A81" s="228"/>
      <c r="B81" s="166"/>
      <c r="C81" s="167" t="s">
        <v>24</v>
      </c>
      <c r="D81" s="165"/>
      <c r="E81" s="165"/>
      <c r="F81" s="428" t="str">
        <f>E18</f>
        <v>Vyplň údaj</v>
      </c>
      <c r="G81" s="430"/>
      <c r="H81" s="165"/>
      <c r="I81" s="164" t="s">
        <v>28</v>
      </c>
      <c r="J81" s="190" t="str">
        <f>E24</f>
        <v>Janičatová</v>
      </c>
      <c r="K81" s="229"/>
      <c r="R81" s="228"/>
      <c r="S81" s="228"/>
      <c r="T81" s="228"/>
      <c r="U81" s="228"/>
      <c r="V81" s="228"/>
      <c r="W81" s="228"/>
      <c r="X81" s="228"/>
      <c r="Y81" s="228"/>
      <c r="Z81" s="228"/>
      <c r="AA81" s="228"/>
      <c r="AB81" s="228"/>
      <c r="AC81" s="228"/>
      <c r="AD81" s="228"/>
    </row>
    <row r="82" spans="1:64" s="230" customFormat="1" ht="20.5" customHeight="1">
      <c r="A82" s="228"/>
      <c r="B82" s="166"/>
      <c r="C82" s="165"/>
      <c r="D82" s="165"/>
      <c r="E82" s="204"/>
      <c r="F82" s="204"/>
      <c r="G82" s="204"/>
      <c r="H82" s="165"/>
      <c r="I82" s="165"/>
      <c r="J82" s="165"/>
      <c r="K82" s="229"/>
      <c r="R82" s="228"/>
      <c r="S82" s="228"/>
      <c r="T82" s="228"/>
      <c r="U82" s="228"/>
      <c r="V82" s="228"/>
      <c r="W82" s="228"/>
      <c r="X82" s="228"/>
      <c r="Y82" s="228"/>
      <c r="Z82" s="228"/>
      <c r="AA82" s="228"/>
      <c r="AB82" s="228"/>
      <c r="AC82" s="228"/>
      <c r="AD82" s="228"/>
    </row>
    <row r="83" spans="1:64" s="247" customFormat="1" ht="29.25" customHeight="1">
      <c r="A83" s="242"/>
      <c r="B83" s="205"/>
      <c r="C83" s="206" t="s">
        <v>94</v>
      </c>
      <c r="D83" s="207" t="s">
        <v>52</v>
      </c>
      <c r="E83" s="208" t="s">
        <v>48</v>
      </c>
      <c r="F83" s="208" t="s">
        <v>49</v>
      </c>
      <c r="G83" s="208" t="s">
        <v>95</v>
      </c>
      <c r="H83" s="207" t="s">
        <v>96</v>
      </c>
      <c r="I83" s="207" t="s">
        <v>97</v>
      </c>
      <c r="J83" s="207" t="s">
        <v>87</v>
      </c>
      <c r="K83" s="243"/>
      <c r="L83" s="244" t="s">
        <v>3</v>
      </c>
      <c r="M83" s="245" t="s">
        <v>37</v>
      </c>
      <c r="N83" s="245" t="s">
        <v>99</v>
      </c>
      <c r="O83" s="245" t="s">
        <v>100</v>
      </c>
      <c r="P83" s="245" t="s">
        <v>101</v>
      </c>
      <c r="Q83" s="245" t="s">
        <v>102</v>
      </c>
      <c r="R83" s="245" t="s">
        <v>103</v>
      </c>
      <c r="S83" s="246" t="s">
        <v>104</v>
      </c>
      <c r="T83" s="242"/>
      <c r="U83" s="242"/>
      <c r="V83" s="242"/>
      <c r="W83" s="242"/>
      <c r="X83" s="242"/>
      <c r="Y83" s="242"/>
      <c r="Z83" s="242"/>
      <c r="AA83" s="242"/>
      <c r="AB83" s="242"/>
      <c r="AC83" s="242"/>
      <c r="AD83" s="242"/>
    </row>
    <row r="84" spans="1:64" s="230" customFormat="1" ht="22.75" customHeight="1">
      <c r="A84" s="228"/>
      <c r="B84" s="166"/>
      <c r="C84" s="209" t="s">
        <v>105</v>
      </c>
      <c r="D84" s="165"/>
      <c r="E84" s="165"/>
      <c r="F84" s="165"/>
      <c r="G84" s="165"/>
      <c r="H84" s="165"/>
      <c r="I84" s="165"/>
      <c r="J84" s="210">
        <f>BJ84</f>
        <v>0</v>
      </c>
      <c r="K84" s="75"/>
      <c r="L84" s="248"/>
      <c r="M84" s="249"/>
      <c r="N84" s="237"/>
      <c r="O84" s="250">
        <f>O85</f>
        <v>0</v>
      </c>
      <c r="P84" s="237"/>
      <c r="Q84" s="250">
        <f>Q85</f>
        <v>0</v>
      </c>
      <c r="R84" s="237"/>
      <c r="S84" s="251">
        <f>S85</f>
        <v>0</v>
      </c>
      <c r="T84" s="228"/>
      <c r="U84" s="228"/>
      <c r="V84" s="228"/>
      <c r="W84" s="228"/>
      <c r="X84" s="228"/>
      <c r="Y84" s="228"/>
      <c r="Z84" s="228"/>
      <c r="AA84" s="228"/>
      <c r="AB84" s="228"/>
      <c r="AC84" s="228"/>
      <c r="AD84" s="228"/>
      <c r="AS84" s="225" t="s">
        <v>66</v>
      </c>
      <c r="AT84" s="225" t="s">
        <v>88</v>
      </c>
      <c r="BJ84" s="252">
        <f>BJ85</f>
        <v>0</v>
      </c>
    </row>
    <row r="85" spans="1:64" s="253" customFormat="1" ht="25.9" customHeight="1">
      <c r="B85" s="212"/>
      <c r="C85" s="211"/>
      <c r="D85" s="213" t="s">
        <v>66</v>
      </c>
      <c r="E85" s="214" t="s">
        <v>327</v>
      </c>
      <c r="F85" s="214" t="s">
        <v>81</v>
      </c>
      <c r="G85" s="211"/>
      <c r="H85" s="211"/>
      <c r="I85" s="211"/>
      <c r="J85" s="215">
        <f>BJ85</f>
        <v>0</v>
      </c>
      <c r="K85" s="254"/>
      <c r="L85" s="256"/>
      <c r="M85" s="257"/>
      <c r="N85" s="257"/>
      <c r="O85" s="258">
        <f>O86+O90+O94+O96</f>
        <v>0</v>
      </c>
      <c r="P85" s="257"/>
      <c r="Q85" s="258">
        <f>Q86+Q90+Q94+Q96</f>
        <v>0</v>
      </c>
      <c r="R85" s="257"/>
      <c r="S85" s="259">
        <f>S86+S90+S94+S96</f>
        <v>0</v>
      </c>
      <c r="AQ85" s="255" t="s">
        <v>134</v>
      </c>
      <c r="AS85" s="260" t="s">
        <v>66</v>
      </c>
      <c r="AT85" s="260" t="s">
        <v>67</v>
      </c>
      <c r="AX85" s="255" t="s">
        <v>108</v>
      </c>
      <c r="BJ85" s="261">
        <f>BJ86+BJ90+BJ94+BJ96</f>
        <v>0</v>
      </c>
    </row>
    <row r="86" spans="1:64" s="253" customFormat="1" ht="22.75" customHeight="1">
      <c r="B86" s="212"/>
      <c r="C86" s="211"/>
      <c r="D86" s="213" t="s">
        <v>66</v>
      </c>
      <c r="E86" s="216" t="s">
        <v>328</v>
      </c>
      <c r="F86" s="216" t="s">
        <v>329</v>
      </c>
      <c r="G86" s="211"/>
      <c r="H86" s="211"/>
      <c r="I86" s="211"/>
      <c r="J86" s="217">
        <f>BJ86</f>
        <v>0</v>
      </c>
      <c r="K86" s="254"/>
      <c r="L86" s="256"/>
      <c r="M86" s="257"/>
      <c r="N86" s="257"/>
      <c r="O86" s="258">
        <f>SUM(O87:O89)</f>
        <v>0</v>
      </c>
      <c r="P86" s="257"/>
      <c r="Q86" s="258">
        <f>SUM(Q87:Q89)</f>
        <v>0</v>
      </c>
      <c r="R86" s="257"/>
      <c r="S86" s="259">
        <f>SUM(S87:S89)</f>
        <v>0</v>
      </c>
      <c r="AQ86" s="255" t="s">
        <v>134</v>
      </c>
      <c r="AS86" s="260" t="s">
        <v>66</v>
      </c>
      <c r="AT86" s="260" t="s">
        <v>74</v>
      </c>
      <c r="AX86" s="255" t="s">
        <v>108</v>
      </c>
      <c r="BJ86" s="261">
        <f>SUM(BJ87:BJ89)</f>
        <v>0</v>
      </c>
    </row>
    <row r="87" spans="1:64" s="230" customFormat="1" ht="13.75" customHeight="1">
      <c r="A87" s="228"/>
      <c r="B87" s="166"/>
      <c r="C87" s="218" t="s">
        <v>74</v>
      </c>
      <c r="D87" s="218" t="s">
        <v>110</v>
      </c>
      <c r="E87" s="219" t="s">
        <v>330</v>
      </c>
      <c r="F87" s="220" t="s">
        <v>331</v>
      </c>
      <c r="G87" s="221" t="s">
        <v>332</v>
      </c>
      <c r="H87" s="222">
        <v>1</v>
      </c>
      <c r="I87" s="158"/>
      <c r="J87" s="223">
        <f>ROUND(I87*H87,2)</f>
        <v>0</v>
      </c>
      <c r="K87" s="75"/>
      <c r="L87" s="262" t="s">
        <v>3</v>
      </c>
      <c r="M87" s="263" t="s">
        <v>38</v>
      </c>
      <c r="N87" s="264">
        <v>0</v>
      </c>
      <c r="O87" s="264">
        <f>N87*H87</f>
        <v>0</v>
      </c>
      <c r="P87" s="264">
        <v>0</v>
      </c>
      <c r="Q87" s="264">
        <f>P87*H87</f>
        <v>0</v>
      </c>
      <c r="R87" s="264">
        <v>0</v>
      </c>
      <c r="S87" s="265">
        <f>R87*H87</f>
        <v>0</v>
      </c>
      <c r="T87" s="228"/>
      <c r="U87" s="228"/>
      <c r="V87" s="228"/>
      <c r="W87" s="228"/>
      <c r="X87" s="228"/>
      <c r="Y87" s="228"/>
      <c r="Z87" s="228"/>
      <c r="AA87" s="228"/>
      <c r="AB87" s="228"/>
      <c r="AC87" s="228"/>
      <c r="AD87" s="228"/>
      <c r="AQ87" s="266" t="s">
        <v>333</v>
      </c>
      <c r="AS87" s="266" t="s">
        <v>110</v>
      </c>
      <c r="AT87" s="266" t="s">
        <v>76</v>
      </c>
      <c r="AX87" s="225" t="s">
        <v>108</v>
      </c>
      <c r="BD87" s="267">
        <f>IF(M87="základní",J87,0)</f>
        <v>0</v>
      </c>
      <c r="BE87" s="267">
        <f>IF(M87="snížená",J87,0)</f>
        <v>0</v>
      </c>
      <c r="BF87" s="267">
        <f>IF(M87="zákl. přenesená",J87,0)</f>
        <v>0</v>
      </c>
      <c r="BG87" s="267">
        <f>IF(M87="sníž. přenesená",J87,0)</f>
        <v>0</v>
      </c>
      <c r="BH87" s="267">
        <f>IF(M87="nulová",J87,0)</f>
        <v>0</v>
      </c>
      <c r="BI87" s="225" t="s">
        <v>74</v>
      </c>
      <c r="BJ87" s="267">
        <f>ROUND(I87*H87,2)</f>
        <v>0</v>
      </c>
      <c r="BK87" s="225" t="s">
        <v>333</v>
      </c>
      <c r="BL87" s="266" t="s">
        <v>334</v>
      </c>
    </row>
    <row r="88" spans="1:64" s="230" customFormat="1" ht="13.75" customHeight="1">
      <c r="A88" s="228"/>
      <c r="B88" s="166"/>
      <c r="C88" s="218" t="s">
        <v>76</v>
      </c>
      <c r="D88" s="218" t="s">
        <v>110</v>
      </c>
      <c r="E88" s="219" t="s">
        <v>335</v>
      </c>
      <c r="F88" s="220" t="s">
        <v>336</v>
      </c>
      <c r="G88" s="221" t="s">
        <v>332</v>
      </c>
      <c r="H88" s="222">
        <v>1</v>
      </c>
      <c r="I88" s="158"/>
      <c r="J88" s="223">
        <f>ROUND(I88*H88,2)</f>
        <v>0</v>
      </c>
      <c r="K88" s="75"/>
      <c r="L88" s="262" t="s">
        <v>3</v>
      </c>
      <c r="M88" s="263" t="s">
        <v>38</v>
      </c>
      <c r="N88" s="264">
        <v>0</v>
      </c>
      <c r="O88" s="264">
        <f>N88*H88</f>
        <v>0</v>
      </c>
      <c r="P88" s="264">
        <v>0</v>
      </c>
      <c r="Q88" s="264">
        <f>P88*H88</f>
        <v>0</v>
      </c>
      <c r="R88" s="264">
        <v>0</v>
      </c>
      <c r="S88" s="265">
        <f>R88*H88</f>
        <v>0</v>
      </c>
      <c r="T88" s="228"/>
      <c r="U88" s="228"/>
      <c r="V88" s="228"/>
      <c r="W88" s="228"/>
      <c r="X88" s="228"/>
      <c r="Y88" s="228"/>
      <c r="Z88" s="228"/>
      <c r="AA88" s="228"/>
      <c r="AB88" s="228"/>
      <c r="AC88" s="228"/>
      <c r="AD88" s="228"/>
      <c r="AQ88" s="266" t="s">
        <v>333</v>
      </c>
      <c r="AS88" s="266" t="s">
        <v>110</v>
      </c>
      <c r="AT88" s="266" t="s">
        <v>76</v>
      </c>
      <c r="AX88" s="225" t="s">
        <v>108</v>
      </c>
      <c r="BD88" s="267">
        <f>IF(M88="základní",J88,0)</f>
        <v>0</v>
      </c>
      <c r="BE88" s="267">
        <f>IF(M88="snížená",J88,0)</f>
        <v>0</v>
      </c>
      <c r="BF88" s="267">
        <f>IF(M88="zákl. přenesená",J88,0)</f>
        <v>0</v>
      </c>
      <c r="BG88" s="267">
        <f>IF(M88="sníž. přenesená",J88,0)</f>
        <v>0</v>
      </c>
      <c r="BH88" s="267">
        <f>IF(M88="nulová",J88,0)</f>
        <v>0</v>
      </c>
      <c r="BI88" s="225" t="s">
        <v>74</v>
      </c>
      <c r="BJ88" s="267">
        <f>ROUND(I88*H88,2)</f>
        <v>0</v>
      </c>
      <c r="BK88" s="225" t="s">
        <v>333</v>
      </c>
      <c r="BL88" s="266" t="s">
        <v>337</v>
      </c>
    </row>
    <row r="89" spans="1:64" s="230" customFormat="1" ht="13.75" customHeight="1">
      <c r="A89" s="228"/>
      <c r="B89" s="166"/>
      <c r="C89" s="218" t="s">
        <v>125</v>
      </c>
      <c r="D89" s="218" t="s">
        <v>110</v>
      </c>
      <c r="E89" s="219" t="s">
        <v>338</v>
      </c>
      <c r="F89" s="220" t="s">
        <v>339</v>
      </c>
      <c r="G89" s="221" t="s">
        <v>332</v>
      </c>
      <c r="H89" s="222">
        <v>1</v>
      </c>
      <c r="I89" s="158"/>
      <c r="J89" s="223">
        <f>ROUND(I89*H89,2)</f>
        <v>0</v>
      </c>
      <c r="K89" s="75"/>
      <c r="L89" s="262" t="s">
        <v>3</v>
      </c>
      <c r="M89" s="263" t="s">
        <v>38</v>
      </c>
      <c r="N89" s="264">
        <v>0</v>
      </c>
      <c r="O89" s="264">
        <f>N89*H89</f>
        <v>0</v>
      </c>
      <c r="P89" s="264">
        <v>0</v>
      </c>
      <c r="Q89" s="264">
        <f>P89*H89</f>
        <v>0</v>
      </c>
      <c r="R89" s="264">
        <v>0</v>
      </c>
      <c r="S89" s="265">
        <f>R89*H89</f>
        <v>0</v>
      </c>
      <c r="T89" s="228"/>
      <c r="U89" s="228"/>
      <c r="V89" s="228"/>
      <c r="W89" s="228"/>
      <c r="X89" s="228"/>
      <c r="Y89" s="228"/>
      <c r="Z89" s="228"/>
      <c r="AA89" s="228"/>
      <c r="AB89" s="228"/>
      <c r="AC89" s="228"/>
      <c r="AD89" s="228"/>
      <c r="AQ89" s="266" t="s">
        <v>333</v>
      </c>
      <c r="AS89" s="266" t="s">
        <v>110</v>
      </c>
      <c r="AT89" s="266" t="s">
        <v>76</v>
      </c>
      <c r="AX89" s="225" t="s">
        <v>108</v>
      </c>
      <c r="BD89" s="267">
        <f>IF(M89="základní",J89,0)</f>
        <v>0</v>
      </c>
      <c r="BE89" s="267">
        <f>IF(M89="snížená",J89,0)</f>
        <v>0</v>
      </c>
      <c r="BF89" s="267">
        <f>IF(M89="zákl. přenesená",J89,0)</f>
        <v>0</v>
      </c>
      <c r="BG89" s="267">
        <f>IF(M89="sníž. přenesená",J89,0)</f>
        <v>0</v>
      </c>
      <c r="BH89" s="267">
        <f>IF(M89="nulová",J89,0)</f>
        <v>0</v>
      </c>
      <c r="BI89" s="225" t="s">
        <v>74</v>
      </c>
      <c r="BJ89" s="267">
        <f>ROUND(I89*H89,2)</f>
        <v>0</v>
      </c>
      <c r="BK89" s="225" t="s">
        <v>333</v>
      </c>
      <c r="BL89" s="266" t="s">
        <v>340</v>
      </c>
    </row>
    <row r="90" spans="1:64" s="253" customFormat="1" ht="22.75" customHeight="1">
      <c r="B90" s="212"/>
      <c r="C90" s="211"/>
      <c r="D90" s="213" t="s">
        <v>66</v>
      </c>
      <c r="E90" s="216" t="s">
        <v>341</v>
      </c>
      <c r="F90" s="216" t="s">
        <v>342</v>
      </c>
      <c r="G90" s="211"/>
      <c r="H90" s="211"/>
      <c r="I90" s="211"/>
      <c r="J90" s="217">
        <f>BJ90</f>
        <v>0</v>
      </c>
      <c r="K90" s="254"/>
      <c r="L90" s="256"/>
      <c r="M90" s="257"/>
      <c r="N90" s="257"/>
      <c r="O90" s="258">
        <f>SUM(O91:O93)</f>
        <v>0</v>
      </c>
      <c r="P90" s="257"/>
      <c r="Q90" s="258">
        <f>SUM(Q91:Q93)</f>
        <v>0</v>
      </c>
      <c r="R90" s="257"/>
      <c r="S90" s="259">
        <f>SUM(S91:S93)</f>
        <v>0</v>
      </c>
      <c r="AQ90" s="255" t="s">
        <v>134</v>
      </c>
      <c r="AS90" s="260" t="s">
        <v>66</v>
      </c>
      <c r="AT90" s="260" t="s">
        <v>74</v>
      </c>
      <c r="AX90" s="255" t="s">
        <v>108</v>
      </c>
      <c r="BJ90" s="261">
        <f>SUM(BJ91:BJ93)</f>
        <v>0</v>
      </c>
    </row>
    <row r="91" spans="1:64" s="230" customFormat="1" ht="13.75" customHeight="1">
      <c r="A91" s="228"/>
      <c r="B91" s="166"/>
      <c r="C91" s="218" t="s">
        <v>114</v>
      </c>
      <c r="D91" s="218" t="s">
        <v>110</v>
      </c>
      <c r="E91" s="219" t="s">
        <v>343</v>
      </c>
      <c r="F91" s="220" t="s">
        <v>344</v>
      </c>
      <c r="G91" s="221" t="s">
        <v>332</v>
      </c>
      <c r="H91" s="222">
        <v>1</v>
      </c>
      <c r="I91" s="158"/>
      <c r="J91" s="223">
        <f>ROUND(I91*H91,2)</f>
        <v>0</v>
      </c>
      <c r="K91" s="75"/>
      <c r="L91" s="262" t="s">
        <v>3</v>
      </c>
      <c r="M91" s="263" t="s">
        <v>38</v>
      </c>
      <c r="N91" s="264">
        <v>0</v>
      </c>
      <c r="O91" s="264">
        <f>N91*H91</f>
        <v>0</v>
      </c>
      <c r="P91" s="264">
        <v>0</v>
      </c>
      <c r="Q91" s="264">
        <f>P91*H91</f>
        <v>0</v>
      </c>
      <c r="R91" s="264">
        <v>0</v>
      </c>
      <c r="S91" s="265">
        <f>R91*H91</f>
        <v>0</v>
      </c>
      <c r="T91" s="228"/>
      <c r="U91" s="228"/>
      <c r="V91" s="228"/>
      <c r="W91" s="228"/>
      <c r="X91" s="228"/>
      <c r="Y91" s="228"/>
      <c r="Z91" s="228"/>
      <c r="AA91" s="228"/>
      <c r="AB91" s="228"/>
      <c r="AC91" s="228"/>
      <c r="AD91" s="228"/>
      <c r="AQ91" s="266" t="s">
        <v>333</v>
      </c>
      <c r="AS91" s="266" t="s">
        <v>110</v>
      </c>
      <c r="AT91" s="266" t="s">
        <v>76</v>
      </c>
      <c r="AX91" s="225" t="s">
        <v>108</v>
      </c>
      <c r="BD91" s="267">
        <f>IF(M91="základní",J91,0)</f>
        <v>0</v>
      </c>
      <c r="BE91" s="267">
        <f>IF(M91="snížená",J91,0)</f>
        <v>0</v>
      </c>
      <c r="BF91" s="267">
        <f>IF(M91="zákl. přenesená",J91,0)</f>
        <v>0</v>
      </c>
      <c r="BG91" s="267">
        <f>IF(M91="sníž. přenesená",J91,0)</f>
        <v>0</v>
      </c>
      <c r="BH91" s="267">
        <f>IF(M91="nulová",J91,0)</f>
        <v>0</v>
      </c>
      <c r="BI91" s="225" t="s">
        <v>74</v>
      </c>
      <c r="BJ91" s="267">
        <f>ROUND(I91*H91,2)</f>
        <v>0</v>
      </c>
      <c r="BK91" s="225" t="s">
        <v>333</v>
      </c>
      <c r="BL91" s="266" t="s">
        <v>345</v>
      </c>
    </row>
    <row r="92" spans="1:64" s="230" customFormat="1" ht="13.75" customHeight="1">
      <c r="A92" s="228"/>
      <c r="B92" s="166"/>
      <c r="C92" s="218" t="s">
        <v>134</v>
      </c>
      <c r="D92" s="218" t="s">
        <v>110</v>
      </c>
      <c r="E92" s="219" t="s">
        <v>346</v>
      </c>
      <c r="F92" s="220" t="s">
        <v>347</v>
      </c>
      <c r="G92" s="221" t="s">
        <v>332</v>
      </c>
      <c r="H92" s="222">
        <v>1</v>
      </c>
      <c r="I92" s="158"/>
      <c r="J92" s="223">
        <f>ROUND(I92*H92,2)</f>
        <v>0</v>
      </c>
      <c r="K92" s="75"/>
      <c r="L92" s="262" t="s">
        <v>3</v>
      </c>
      <c r="M92" s="263" t="s">
        <v>38</v>
      </c>
      <c r="N92" s="264">
        <v>0</v>
      </c>
      <c r="O92" s="264">
        <f>N92*H92</f>
        <v>0</v>
      </c>
      <c r="P92" s="264">
        <v>0</v>
      </c>
      <c r="Q92" s="264">
        <f>P92*H92</f>
        <v>0</v>
      </c>
      <c r="R92" s="264">
        <v>0</v>
      </c>
      <c r="S92" s="265">
        <f>R92*H92</f>
        <v>0</v>
      </c>
      <c r="T92" s="228"/>
      <c r="U92" s="228"/>
      <c r="V92" s="228"/>
      <c r="W92" s="228"/>
      <c r="X92" s="228"/>
      <c r="Y92" s="228"/>
      <c r="Z92" s="228"/>
      <c r="AA92" s="228"/>
      <c r="AB92" s="228"/>
      <c r="AC92" s="228"/>
      <c r="AD92" s="228"/>
      <c r="AQ92" s="266" t="s">
        <v>333</v>
      </c>
      <c r="AS92" s="266" t="s">
        <v>110</v>
      </c>
      <c r="AT92" s="266" t="s">
        <v>76</v>
      </c>
      <c r="AX92" s="225" t="s">
        <v>108</v>
      </c>
      <c r="BD92" s="267">
        <f>IF(M92="základní",J92,0)</f>
        <v>0</v>
      </c>
      <c r="BE92" s="267">
        <f>IF(M92="snížená",J92,0)</f>
        <v>0</v>
      </c>
      <c r="BF92" s="267">
        <f>IF(M92="zákl. přenesená",J92,0)</f>
        <v>0</v>
      </c>
      <c r="BG92" s="267">
        <f>IF(M92="sníž. přenesená",J92,0)</f>
        <v>0</v>
      </c>
      <c r="BH92" s="267">
        <f>IF(M92="nulová",J92,0)</f>
        <v>0</v>
      </c>
      <c r="BI92" s="225" t="s">
        <v>74</v>
      </c>
      <c r="BJ92" s="267">
        <f>ROUND(I92*H92,2)</f>
        <v>0</v>
      </c>
      <c r="BK92" s="225" t="s">
        <v>333</v>
      </c>
      <c r="BL92" s="266" t="s">
        <v>348</v>
      </c>
    </row>
    <row r="93" spans="1:64" s="230" customFormat="1" ht="13.75" customHeight="1">
      <c r="A93" s="228"/>
      <c r="B93" s="166"/>
      <c r="C93" s="218" t="s">
        <v>143</v>
      </c>
      <c r="D93" s="218" t="s">
        <v>110</v>
      </c>
      <c r="E93" s="219" t="s">
        <v>349</v>
      </c>
      <c r="F93" s="220" t="s">
        <v>350</v>
      </c>
      <c r="G93" s="221" t="s">
        <v>332</v>
      </c>
      <c r="H93" s="222">
        <v>1</v>
      </c>
      <c r="I93" s="158"/>
      <c r="J93" s="223">
        <f>ROUND(I93*H93,2)</f>
        <v>0</v>
      </c>
      <c r="K93" s="75"/>
      <c r="L93" s="262" t="s">
        <v>3</v>
      </c>
      <c r="M93" s="263" t="s">
        <v>38</v>
      </c>
      <c r="N93" s="264">
        <v>0</v>
      </c>
      <c r="O93" s="264">
        <f>N93*H93</f>
        <v>0</v>
      </c>
      <c r="P93" s="264">
        <v>0</v>
      </c>
      <c r="Q93" s="264">
        <f>P93*H93</f>
        <v>0</v>
      </c>
      <c r="R93" s="264">
        <v>0</v>
      </c>
      <c r="S93" s="265">
        <f>R93*H93</f>
        <v>0</v>
      </c>
      <c r="T93" s="228"/>
      <c r="U93" s="228"/>
      <c r="V93" s="228"/>
      <c r="W93" s="228"/>
      <c r="X93" s="228"/>
      <c r="Y93" s="228"/>
      <c r="Z93" s="228"/>
      <c r="AA93" s="228"/>
      <c r="AB93" s="228"/>
      <c r="AC93" s="228"/>
      <c r="AD93" s="228"/>
      <c r="AQ93" s="266" t="s">
        <v>333</v>
      </c>
      <c r="AS93" s="266" t="s">
        <v>110</v>
      </c>
      <c r="AT93" s="266" t="s">
        <v>76</v>
      </c>
      <c r="AX93" s="225" t="s">
        <v>108</v>
      </c>
      <c r="BD93" s="267">
        <f>IF(M93="základní",J93,0)</f>
        <v>0</v>
      </c>
      <c r="BE93" s="267">
        <f>IF(M93="snížená",J93,0)</f>
        <v>0</v>
      </c>
      <c r="BF93" s="267">
        <f>IF(M93="zákl. přenesená",J93,0)</f>
        <v>0</v>
      </c>
      <c r="BG93" s="267">
        <f>IF(M93="sníž. přenesená",J93,0)</f>
        <v>0</v>
      </c>
      <c r="BH93" s="267">
        <f>IF(M93="nulová",J93,0)</f>
        <v>0</v>
      </c>
      <c r="BI93" s="225" t="s">
        <v>74</v>
      </c>
      <c r="BJ93" s="267">
        <f>ROUND(I93*H93,2)</f>
        <v>0</v>
      </c>
      <c r="BK93" s="225" t="s">
        <v>333</v>
      </c>
      <c r="BL93" s="266" t="s">
        <v>351</v>
      </c>
    </row>
    <row r="94" spans="1:64" s="253" customFormat="1" ht="22.75" customHeight="1">
      <c r="B94" s="212"/>
      <c r="C94" s="211"/>
      <c r="D94" s="213" t="s">
        <v>66</v>
      </c>
      <c r="E94" s="216" t="s">
        <v>352</v>
      </c>
      <c r="F94" s="216" t="s">
        <v>353</v>
      </c>
      <c r="G94" s="211"/>
      <c r="H94" s="211"/>
      <c r="I94" s="211"/>
      <c r="J94" s="217">
        <f>BJ94</f>
        <v>0</v>
      </c>
      <c r="K94" s="254"/>
      <c r="L94" s="256"/>
      <c r="M94" s="257"/>
      <c r="N94" s="257"/>
      <c r="O94" s="258">
        <f>O95</f>
        <v>0</v>
      </c>
      <c r="P94" s="257"/>
      <c r="Q94" s="258">
        <f>Q95</f>
        <v>0</v>
      </c>
      <c r="R94" s="257"/>
      <c r="S94" s="259">
        <f>S95</f>
        <v>0</v>
      </c>
      <c r="AQ94" s="255" t="s">
        <v>134</v>
      </c>
      <c r="AS94" s="260" t="s">
        <v>66</v>
      </c>
      <c r="AT94" s="260" t="s">
        <v>74</v>
      </c>
      <c r="AX94" s="255" t="s">
        <v>108</v>
      </c>
      <c r="BJ94" s="261">
        <f>BJ95</f>
        <v>0</v>
      </c>
    </row>
    <row r="95" spans="1:64" s="230" customFormat="1" ht="13.75" customHeight="1">
      <c r="A95" s="228"/>
      <c r="B95" s="166"/>
      <c r="C95" s="218" t="s">
        <v>151</v>
      </c>
      <c r="D95" s="218" t="s">
        <v>110</v>
      </c>
      <c r="E95" s="219" t="s">
        <v>354</v>
      </c>
      <c r="F95" s="220" t="s">
        <v>355</v>
      </c>
      <c r="G95" s="221" t="s">
        <v>332</v>
      </c>
      <c r="H95" s="222">
        <v>1</v>
      </c>
      <c r="I95" s="158"/>
      <c r="J95" s="223">
        <f>ROUND(I95*H95,2)</f>
        <v>0</v>
      </c>
      <c r="K95" s="75"/>
      <c r="L95" s="262" t="s">
        <v>3</v>
      </c>
      <c r="M95" s="263" t="s">
        <v>38</v>
      </c>
      <c r="N95" s="264">
        <v>0</v>
      </c>
      <c r="O95" s="264">
        <f>N95*H95</f>
        <v>0</v>
      </c>
      <c r="P95" s="264">
        <v>0</v>
      </c>
      <c r="Q95" s="264">
        <f>P95*H95</f>
        <v>0</v>
      </c>
      <c r="R95" s="264">
        <v>0</v>
      </c>
      <c r="S95" s="265">
        <f>R95*H95</f>
        <v>0</v>
      </c>
      <c r="T95" s="228"/>
      <c r="U95" s="228"/>
      <c r="V95" s="228"/>
      <c r="W95" s="228"/>
      <c r="X95" s="228"/>
      <c r="Y95" s="228"/>
      <c r="Z95" s="228"/>
      <c r="AA95" s="228"/>
      <c r="AB95" s="228"/>
      <c r="AC95" s="228"/>
      <c r="AD95" s="228"/>
      <c r="AQ95" s="266" t="s">
        <v>333</v>
      </c>
      <c r="AS95" s="266" t="s">
        <v>110</v>
      </c>
      <c r="AT95" s="266" t="s">
        <v>76</v>
      </c>
      <c r="AX95" s="225" t="s">
        <v>108</v>
      </c>
      <c r="BD95" s="267">
        <f>IF(M95="základní",J95,0)</f>
        <v>0</v>
      </c>
      <c r="BE95" s="267">
        <f>IF(M95="snížená",J95,0)</f>
        <v>0</v>
      </c>
      <c r="BF95" s="267">
        <f>IF(M95="zákl. přenesená",J95,0)</f>
        <v>0</v>
      </c>
      <c r="BG95" s="267">
        <f>IF(M95="sníž. přenesená",J95,0)</f>
        <v>0</v>
      </c>
      <c r="BH95" s="267">
        <f>IF(M95="nulová",J95,0)</f>
        <v>0</v>
      </c>
      <c r="BI95" s="225" t="s">
        <v>74</v>
      </c>
      <c r="BJ95" s="267">
        <f>ROUND(I95*H95,2)</f>
        <v>0</v>
      </c>
      <c r="BK95" s="225" t="s">
        <v>333</v>
      </c>
      <c r="BL95" s="266" t="s">
        <v>356</v>
      </c>
    </row>
    <row r="96" spans="1:64" s="253" customFormat="1" ht="22.75" customHeight="1">
      <c r="B96" s="212"/>
      <c r="C96" s="211"/>
      <c r="D96" s="213" t="s">
        <v>66</v>
      </c>
      <c r="E96" s="216" t="s">
        <v>357</v>
      </c>
      <c r="F96" s="216" t="s">
        <v>358</v>
      </c>
      <c r="G96" s="211"/>
      <c r="H96" s="211"/>
      <c r="I96" s="211"/>
      <c r="J96" s="217">
        <f>BJ96</f>
        <v>0</v>
      </c>
      <c r="K96" s="254"/>
      <c r="L96" s="256"/>
      <c r="M96" s="257"/>
      <c r="N96" s="257"/>
      <c r="O96" s="258">
        <f>O97</f>
        <v>0</v>
      </c>
      <c r="P96" s="257"/>
      <c r="Q96" s="258">
        <f>Q97</f>
        <v>0</v>
      </c>
      <c r="R96" s="257"/>
      <c r="S96" s="259">
        <f>S97</f>
        <v>0</v>
      </c>
      <c r="AQ96" s="255" t="s">
        <v>134</v>
      </c>
      <c r="AS96" s="260" t="s">
        <v>66</v>
      </c>
      <c r="AT96" s="260" t="s">
        <v>74</v>
      </c>
      <c r="AX96" s="255" t="s">
        <v>108</v>
      </c>
      <c r="BJ96" s="261">
        <f>BJ97</f>
        <v>0</v>
      </c>
    </row>
    <row r="97" spans="1:64" s="230" customFormat="1" ht="13.75" customHeight="1">
      <c r="A97" s="228"/>
      <c r="B97" s="166"/>
      <c r="C97" s="218" t="s">
        <v>160</v>
      </c>
      <c r="D97" s="218" t="s">
        <v>110</v>
      </c>
      <c r="E97" s="219" t="s">
        <v>359</v>
      </c>
      <c r="F97" s="220" t="s">
        <v>360</v>
      </c>
      <c r="G97" s="221" t="s">
        <v>332</v>
      </c>
      <c r="H97" s="222">
        <v>1</v>
      </c>
      <c r="I97" s="158"/>
      <c r="J97" s="223">
        <f>ROUND(I97*H97,2)</f>
        <v>0</v>
      </c>
      <c r="K97" s="75"/>
      <c r="L97" s="268" t="s">
        <v>3</v>
      </c>
      <c r="M97" s="269" t="s">
        <v>38</v>
      </c>
      <c r="N97" s="270">
        <v>0</v>
      </c>
      <c r="O97" s="270">
        <f>N97*H97</f>
        <v>0</v>
      </c>
      <c r="P97" s="270">
        <v>0</v>
      </c>
      <c r="Q97" s="270">
        <f>P97*H97</f>
        <v>0</v>
      </c>
      <c r="R97" s="270">
        <v>0</v>
      </c>
      <c r="S97" s="271">
        <f>R97*H97</f>
        <v>0</v>
      </c>
      <c r="T97" s="228"/>
      <c r="U97" s="228"/>
      <c r="V97" s="228"/>
      <c r="W97" s="228"/>
      <c r="X97" s="228"/>
      <c r="Y97" s="228"/>
      <c r="Z97" s="228"/>
      <c r="AA97" s="228"/>
      <c r="AB97" s="228"/>
      <c r="AC97" s="228"/>
      <c r="AD97" s="228"/>
      <c r="AQ97" s="266" t="s">
        <v>333</v>
      </c>
      <c r="AS97" s="266" t="s">
        <v>110</v>
      </c>
      <c r="AT97" s="266" t="s">
        <v>76</v>
      </c>
      <c r="AX97" s="225" t="s">
        <v>108</v>
      </c>
      <c r="BD97" s="267">
        <f>IF(M97="základní",J97,0)</f>
        <v>0</v>
      </c>
      <c r="BE97" s="267">
        <f>IF(M97="snížená",J97,0)</f>
        <v>0</v>
      </c>
      <c r="BF97" s="267">
        <f>IF(M97="zákl. přenesená",J97,0)</f>
        <v>0</v>
      </c>
      <c r="BG97" s="267">
        <f>IF(M97="sníž. přenesená",J97,0)</f>
        <v>0</v>
      </c>
      <c r="BH97" s="267">
        <f>IF(M97="nulová",J97,0)</f>
        <v>0</v>
      </c>
      <c r="BI97" s="225" t="s">
        <v>74</v>
      </c>
      <c r="BJ97" s="267">
        <f>ROUND(I97*H97,2)</f>
        <v>0</v>
      </c>
      <c r="BK97" s="225" t="s">
        <v>333</v>
      </c>
      <c r="BL97" s="266" t="s">
        <v>361</v>
      </c>
    </row>
    <row r="98" spans="1:64" s="230" customFormat="1" ht="7" customHeight="1">
      <c r="A98" s="228"/>
      <c r="B98" s="186"/>
      <c r="C98" s="187"/>
      <c r="D98" s="187"/>
      <c r="E98" s="187"/>
      <c r="F98" s="187"/>
      <c r="G98" s="187"/>
      <c r="H98" s="187"/>
      <c r="I98" s="187"/>
      <c r="J98" s="187"/>
      <c r="K98" s="75"/>
      <c r="L98" s="228"/>
      <c r="N98" s="228"/>
      <c r="O98" s="228"/>
      <c r="P98" s="228"/>
      <c r="Q98" s="228"/>
      <c r="R98" s="228"/>
      <c r="S98" s="228"/>
      <c r="T98" s="228"/>
      <c r="U98" s="228"/>
      <c r="V98" s="228"/>
      <c r="W98" s="228"/>
      <c r="X98" s="228"/>
      <c r="Y98" s="228"/>
      <c r="Z98" s="228"/>
      <c r="AA98" s="228"/>
      <c r="AB98" s="228"/>
      <c r="AC98" s="228"/>
      <c r="AD98" s="228"/>
    </row>
  </sheetData>
  <sheetProtection algorithmName="SHA-512" hashValue="aqphM9t7wVFWzMKamDONC5a2Djz9+NpwwrpND/83OBDdnSkKctGxjBskUcLlV7aC7U3K3TTzkrq6UjipNSHdyw==" saltValue="mURxbpIUyui04cMVXsARjg==" spinCount="100000" sheet="1" objects="1" scenarios="1"/>
  <autoFilter ref="C83:J97" xr:uid="{00000000-0009-0000-0000-000003000000}"/>
  <mergeCells count="12">
    <mergeCell ref="K2:U2"/>
    <mergeCell ref="E18:G18"/>
    <mergeCell ref="E56:G56"/>
    <mergeCell ref="E7:H7"/>
    <mergeCell ref="E9:H9"/>
    <mergeCell ref="E27:H27"/>
    <mergeCell ref="E48:H48"/>
    <mergeCell ref="F81:G81"/>
    <mergeCell ref="F55:G55"/>
    <mergeCell ref="E50:H50"/>
    <mergeCell ref="E74:H74"/>
    <mergeCell ref="E76:H76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K218"/>
  <sheetViews>
    <sheetView showGridLines="0" zoomScale="110" zoomScaleNormal="110" workbookViewId="0">
      <selection activeCell="M6" sqref="M6"/>
    </sheetView>
  </sheetViews>
  <sheetFormatPr defaultRowHeight="10"/>
  <cols>
    <col min="1" max="1" width="8.33203125" style="76" customWidth="1"/>
    <col min="2" max="2" width="1.6640625" style="76" customWidth="1"/>
    <col min="3" max="4" width="5" style="76" customWidth="1"/>
    <col min="5" max="5" width="11.6640625" style="76" customWidth="1"/>
    <col min="6" max="6" width="9.109375" style="76" customWidth="1"/>
    <col min="7" max="7" width="5" style="76" customWidth="1"/>
    <col min="8" max="8" width="77.88671875" style="76" customWidth="1"/>
    <col min="9" max="10" width="20" style="76" customWidth="1"/>
    <col min="11" max="11" width="1.6640625" style="76" customWidth="1"/>
  </cols>
  <sheetData>
    <row r="1" spans="2:11" s="1" customFormat="1" ht="37.5" customHeight="1"/>
    <row r="2" spans="2:11" s="1" customFormat="1" ht="7.5" customHeight="1">
      <c r="B2" s="77"/>
      <c r="C2" s="78"/>
      <c r="D2" s="78"/>
      <c r="E2" s="78"/>
      <c r="F2" s="78"/>
      <c r="G2" s="78"/>
      <c r="H2" s="78"/>
      <c r="I2" s="78"/>
      <c r="J2" s="78"/>
      <c r="K2" s="79"/>
    </row>
    <row r="3" spans="2:11" s="8" customFormat="1" ht="45" customHeight="1">
      <c r="B3" s="80"/>
      <c r="C3" s="440" t="s">
        <v>362</v>
      </c>
      <c r="D3" s="440"/>
      <c r="E3" s="440"/>
      <c r="F3" s="440"/>
      <c r="G3" s="440"/>
      <c r="H3" s="440"/>
      <c r="I3" s="440"/>
      <c r="J3" s="440"/>
      <c r="K3" s="81"/>
    </row>
    <row r="4" spans="2:11" s="1" customFormat="1" ht="25.5" customHeight="1">
      <c r="B4" s="82"/>
      <c r="C4" s="441" t="s">
        <v>363</v>
      </c>
      <c r="D4" s="441"/>
      <c r="E4" s="441"/>
      <c r="F4" s="441"/>
      <c r="G4" s="441"/>
      <c r="H4" s="441"/>
      <c r="I4" s="441"/>
      <c r="J4" s="441"/>
      <c r="K4" s="83"/>
    </row>
    <row r="5" spans="2:11" s="1" customFormat="1" ht="5.25" customHeight="1">
      <c r="B5" s="82"/>
      <c r="C5" s="84"/>
      <c r="D5" s="84"/>
      <c r="E5" s="84"/>
      <c r="F5" s="84"/>
      <c r="G5" s="84"/>
      <c r="H5" s="84"/>
      <c r="I5" s="84"/>
      <c r="J5" s="84"/>
      <c r="K5" s="83"/>
    </row>
    <row r="6" spans="2:11" s="1" customFormat="1" ht="15" customHeight="1">
      <c r="B6" s="82"/>
      <c r="C6" s="439" t="s">
        <v>364</v>
      </c>
      <c r="D6" s="439"/>
      <c r="E6" s="439"/>
      <c r="F6" s="439"/>
      <c r="G6" s="439"/>
      <c r="H6" s="439"/>
      <c r="I6" s="439"/>
      <c r="J6" s="439"/>
      <c r="K6" s="83"/>
    </row>
    <row r="7" spans="2:11" s="1" customFormat="1" ht="15" customHeight="1">
      <c r="B7" s="86"/>
      <c r="C7" s="439" t="s">
        <v>365</v>
      </c>
      <c r="D7" s="439"/>
      <c r="E7" s="439"/>
      <c r="F7" s="439"/>
      <c r="G7" s="439"/>
      <c r="H7" s="439"/>
      <c r="I7" s="439"/>
      <c r="J7" s="439"/>
      <c r="K7" s="83"/>
    </row>
    <row r="8" spans="2:11" s="1" customFormat="1" ht="12.75" customHeight="1">
      <c r="B8" s="86"/>
      <c r="C8" s="85"/>
      <c r="D8" s="85"/>
      <c r="E8" s="85"/>
      <c r="F8" s="85"/>
      <c r="G8" s="85"/>
      <c r="H8" s="85"/>
      <c r="I8" s="85"/>
      <c r="J8" s="85"/>
      <c r="K8" s="83"/>
    </row>
    <row r="9" spans="2:11" s="1" customFormat="1" ht="15" customHeight="1">
      <c r="B9" s="86"/>
      <c r="C9" s="439" t="s">
        <v>366</v>
      </c>
      <c r="D9" s="439"/>
      <c r="E9" s="439"/>
      <c r="F9" s="439"/>
      <c r="G9" s="439"/>
      <c r="H9" s="439"/>
      <c r="I9" s="439"/>
      <c r="J9" s="439"/>
      <c r="K9" s="83"/>
    </row>
    <row r="10" spans="2:11" s="1" customFormat="1" ht="15" customHeight="1">
      <c r="B10" s="86"/>
      <c r="C10" s="85"/>
      <c r="D10" s="439" t="s">
        <v>367</v>
      </c>
      <c r="E10" s="439"/>
      <c r="F10" s="439"/>
      <c r="G10" s="439"/>
      <c r="H10" s="439"/>
      <c r="I10" s="439"/>
      <c r="J10" s="439"/>
      <c r="K10" s="83"/>
    </row>
    <row r="11" spans="2:11" s="1" customFormat="1" ht="15" customHeight="1">
      <c r="B11" s="86"/>
      <c r="C11" s="87"/>
      <c r="D11" s="439" t="s">
        <v>368</v>
      </c>
      <c r="E11" s="439"/>
      <c r="F11" s="439"/>
      <c r="G11" s="439"/>
      <c r="H11" s="439"/>
      <c r="I11" s="439"/>
      <c r="J11" s="439"/>
      <c r="K11" s="83"/>
    </row>
    <row r="12" spans="2:11" s="1" customFormat="1" ht="15" customHeight="1">
      <c r="B12" s="86"/>
      <c r="C12" s="87"/>
      <c r="D12" s="85"/>
      <c r="E12" s="85"/>
      <c r="F12" s="85"/>
      <c r="G12" s="85"/>
      <c r="H12" s="85"/>
      <c r="I12" s="85"/>
      <c r="J12" s="85"/>
      <c r="K12" s="83"/>
    </row>
    <row r="13" spans="2:11" s="1" customFormat="1" ht="15" customHeight="1">
      <c r="B13" s="86"/>
      <c r="C13" s="87"/>
      <c r="D13" s="88" t="s">
        <v>369</v>
      </c>
      <c r="E13" s="85"/>
      <c r="F13" s="85"/>
      <c r="G13" s="85"/>
      <c r="H13" s="85"/>
      <c r="I13" s="85"/>
      <c r="J13" s="85"/>
      <c r="K13" s="83"/>
    </row>
    <row r="14" spans="2:11" s="1" customFormat="1" ht="12.75" customHeight="1">
      <c r="B14" s="86"/>
      <c r="C14" s="87"/>
      <c r="D14" s="87"/>
      <c r="E14" s="87"/>
      <c r="F14" s="87"/>
      <c r="G14" s="87"/>
      <c r="H14" s="87"/>
      <c r="I14" s="87"/>
      <c r="J14" s="87"/>
      <c r="K14" s="83"/>
    </row>
    <row r="15" spans="2:11" s="1" customFormat="1" ht="15" customHeight="1">
      <c r="B15" s="86"/>
      <c r="C15" s="87"/>
      <c r="D15" s="439" t="s">
        <v>370</v>
      </c>
      <c r="E15" s="439"/>
      <c r="F15" s="439"/>
      <c r="G15" s="439"/>
      <c r="H15" s="439"/>
      <c r="I15" s="439"/>
      <c r="J15" s="439"/>
      <c r="K15" s="83"/>
    </row>
    <row r="16" spans="2:11" s="1" customFormat="1" ht="15" customHeight="1">
      <c r="B16" s="86"/>
      <c r="C16" s="87"/>
      <c r="D16" s="439" t="s">
        <v>371</v>
      </c>
      <c r="E16" s="439"/>
      <c r="F16" s="439"/>
      <c r="G16" s="439"/>
      <c r="H16" s="439"/>
      <c r="I16" s="439"/>
      <c r="J16" s="439"/>
      <c r="K16" s="83"/>
    </row>
    <row r="17" spans="2:11" s="1" customFormat="1" ht="15" customHeight="1">
      <c r="B17" s="86"/>
      <c r="C17" s="87"/>
      <c r="D17" s="439" t="s">
        <v>372</v>
      </c>
      <c r="E17" s="439"/>
      <c r="F17" s="439"/>
      <c r="G17" s="439"/>
      <c r="H17" s="439"/>
      <c r="I17" s="439"/>
      <c r="J17" s="439"/>
      <c r="K17" s="83"/>
    </row>
    <row r="18" spans="2:11" s="1" customFormat="1" ht="15" customHeight="1">
      <c r="B18" s="86"/>
      <c r="C18" s="87"/>
      <c r="D18" s="87"/>
      <c r="E18" s="89" t="s">
        <v>73</v>
      </c>
      <c r="F18" s="439" t="s">
        <v>373</v>
      </c>
      <c r="G18" s="439"/>
      <c r="H18" s="439"/>
      <c r="I18" s="439"/>
      <c r="J18" s="439"/>
      <c r="K18" s="83"/>
    </row>
    <row r="19" spans="2:11" s="1" customFormat="1" ht="15" customHeight="1">
      <c r="B19" s="86"/>
      <c r="C19" s="87"/>
      <c r="D19" s="87"/>
      <c r="E19" s="89" t="s">
        <v>374</v>
      </c>
      <c r="F19" s="439" t="s">
        <v>375</v>
      </c>
      <c r="G19" s="439"/>
      <c r="H19" s="439"/>
      <c r="I19" s="439"/>
      <c r="J19" s="439"/>
      <c r="K19" s="83"/>
    </row>
    <row r="20" spans="2:11" s="1" customFormat="1" ht="15" customHeight="1">
      <c r="B20" s="86"/>
      <c r="C20" s="87"/>
      <c r="D20" s="87"/>
      <c r="E20" s="89" t="s">
        <v>376</v>
      </c>
      <c r="F20" s="439" t="s">
        <v>377</v>
      </c>
      <c r="G20" s="439"/>
      <c r="H20" s="439"/>
      <c r="I20" s="439"/>
      <c r="J20" s="439"/>
      <c r="K20" s="83"/>
    </row>
    <row r="21" spans="2:11" s="1" customFormat="1" ht="15" customHeight="1">
      <c r="B21" s="86"/>
      <c r="C21" s="87"/>
      <c r="D21" s="87"/>
      <c r="E21" s="89" t="s">
        <v>378</v>
      </c>
      <c r="F21" s="439" t="s">
        <v>379</v>
      </c>
      <c r="G21" s="439"/>
      <c r="H21" s="439"/>
      <c r="I21" s="439"/>
      <c r="J21" s="439"/>
      <c r="K21" s="83"/>
    </row>
    <row r="22" spans="2:11" s="1" customFormat="1" ht="15" customHeight="1">
      <c r="B22" s="86"/>
      <c r="C22" s="87"/>
      <c r="D22" s="87"/>
      <c r="E22" s="89" t="s">
        <v>380</v>
      </c>
      <c r="F22" s="439" t="s">
        <v>381</v>
      </c>
      <c r="G22" s="439"/>
      <c r="H22" s="439"/>
      <c r="I22" s="439"/>
      <c r="J22" s="439"/>
      <c r="K22" s="83"/>
    </row>
    <row r="23" spans="2:11" s="1" customFormat="1" ht="15" customHeight="1">
      <c r="B23" s="86"/>
      <c r="C23" s="87"/>
      <c r="D23" s="87"/>
      <c r="E23" s="89" t="s">
        <v>382</v>
      </c>
      <c r="F23" s="439" t="s">
        <v>383</v>
      </c>
      <c r="G23" s="439"/>
      <c r="H23" s="439"/>
      <c r="I23" s="439"/>
      <c r="J23" s="439"/>
      <c r="K23" s="83"/>
    </row>
    <row r="24" spans="2:11" s="1" customFormat="1" ht="12.75" customHeight="1">
      <c r="B24" s="86"/>
      <c r="C24" s="87"/>
      <c r="D24" s="87"/>
      <c r="E24" s="87"/>
      <c r="F24" s="87"/>
      <c r="G24" s="87"/>
      <c r="H24" s="87"/>
      <c r="I24" s="87"/>
      <c r="J24" s="87"/>
      <c r="K24" s="83"/>
    </row>
    <row r="25" spans="2:11" s="1" customFormat="1" ht="15" customHeight="1">
      <c r="B25" s="86"/>
      <c r="C25" s="439" t="s">
        <v>384</v>
      </c>
      <c r="D25" s="439"/>
      <c r="E25" s="439"/>
      <c r="F25" s="439"/>
      <c r="G25" s="439"/>
      <c r="H25" s="439"/>
      <c r="I25" s="439"/>
      <c r="J25" s="439"/>
      <c r="K25" s="83"/>
    </row>
    <row r="26" spans="2:11" s="1" customFormat="1" ht="15" customHeight="1">
      <c r="B26" s="86"/>
      <c r="C26" s="439" t="s">
        <v>385</v>
      </c>
      <c r="D26" s="439"/>
      <c r="E26" s="439"/>
      <c r="F26" s="439"/>
      <c r="G26" s="439"/>
      <c r="H26" s="439"/>
      <c r="I26" s="439"/>
      <c r="J26" s="439"/>
      <c r="K26" s="83"/>
    </row>
    <row r="27" spans="2:11" s="1" customFormat="1" ht="15" customHeight="1">
      <c r="B27" s="86"/>
      <c r="C27" s="85"/>
      <c r="D27" s="439" t="s">
        <v>386</v>
      </c>
      <c r="E27" s="439"/>
      <c r="F27" s="439"/>
      <c r="G27" s="439"/>
      <c r="H27" s="439"/>
      <c r="I27" s="439"/>
      <c r="J27" s="439"/>
      <c r="K27" s="83"/>
    </row>
    <row r="28" spans="2:11" s="1" customFormat="1" ht="15" customHeight="1">
      <c r="B28" s="86"/>
      <c r="C28" s="87"/>
      <c r="D28" s="439" t="s">
        <v>387</v>
      </c>
      <c r="E28" s="439"/>
      <c r="F28" s="439"/>
      <c r="G28" s="439"/>
      <c r="H28" s="439"/>
      <c r="I28" s="439"/>
      <c r="J28" s="439"/>
      <c r="K28" s="83"/>
    </row>
    <row r="29" spans="2:11" s="1" customFormat="1" ht="12.75" customHeight="1">
      <c r="B29" s="86"/>
      <c r="C29" s="87"/>
      <c r="D29" s="87"/>
      <c r="E29" s="87"/>
      <c r="F29" s="87"/>
      <c r="G29" s="87"/>
      <c r="H29" s="87"/>
      <c r="I29" s="87"/>
      <c r="J29" s="87"/>
      <c r="K29" s="83"/>
    </row>
    <row r="30" spans="2:11" s="1" customFormat="1" ht="15" customHeight="1">
      <c r="B30" s="86"/>
      <c r="C30" s="87"/>
      <c r="D30" s="439" t="s">
        <v>388</v>
      </c>
      <c r="E30" s="439"/>
      <c r="F30" s="439"/>
      <c r="G30" s="439"/>
      <c r="H30" s="439"/>
      <c r="I30" s="439"/>
      <c r="J30" s="439"/>
      <c r="K30" s="83"/>
    </row>
    <row r="31" spans="2:11" s="1" customFormat="1" ht="15" customHeight="1">
      <c r="B31" s="86"/>
      <c r="C31" s="87"/>
      <c r="D31" s="439" t="s">
        <v>389</v>
      </c>
      <c r="E31" s="439"/>
      <c r="F31" s="439"/>
      <c r="G31" s="439"/>
      <c r="H31" s="439"/>
      <c r="I31" s="439"/>
      <c r="J31" s="439"/>
      <c r="K31" s="83"/>
    </row>
    <row r="32" spans="2:11" s="1" customFormat="1" ht="12.75" customHeight="1">
      <c r="B32" s="86"/>
      <c r="C32" s="87"/>
      <c r="D32" s="87"/>
      <c r="E32" s="87"/>
      <c r="F32" s="87"/>
      <c r="G32" s="87"/>
      <c r="H32" s="87"/>
      <c r="I32" s="87"/>
      <c r="J32" s="87"/>
      <c r="K32" s="83"/>
    </row>
    <row r="33" spans="2:11" s="1" customFormat="1" ht="15" customHeight="1">
      <c r="B33" s="86"/>
      <c r="C33" s="87"/>
      <c r="D33" s="439" t="s">
        <v>390</v>
      </c>
      <c r="E33" s="439"/>
      <c r="F33" s="439"/>
      <c r="G33" s="439"/>
      <c r="H33" s="439"/>
      <c r="I33" s="439"/>
      <c r="J33" s="439"/>
      <c r="K33" s="83"/>
    </row>
    <row r="34" spans="2:11" s="1" customFormat="1" ht="15" customHeight="1">
      <c r="B34" s="86"/>
      <c r="C34" s="87"/>
      <c r="D34" s="439" t="s">
        <v>391</v>
      </c>
      <c r="E34" s="439"/>
      <c r="F34" s="439"/>
      <c r="G34" s="439"/>
      <c r="H34" s="439"/>
      <c r="I34" s="439"/>
      <c r="J34" s="439"/>
      <c r="K34" s="83"/>
    </row>
    <row r="35" spans="2:11" s="1" customFormat="1" ht="15" customHeight="1">
      <c r="B35" s="86"/>
      <c r="C35" s="87"/>
      <c r="D35" s="439" t="s">
        <v>392</v>
      </c>
      <c r="E35" s="439"/>
      <c r="F35" s="439"/>
      <c r="G35" s="439"/>
      <c r="H35" s="439"/>
      <c r="I35" s="439"/>
      <c r="J35" s="439"/>
      <c r="K35" s="83"/>
    </row>
    <row r="36" spans="2:11" s="1" customFormat="1" ht="15" customHeight="1">
      <c r="B36" s="86"/>
      <c r="C36" s="87"/>
      <c r="D36" s="85"/>
      <c r="E36" s="88" t="s">
        <v>94</v>
      </c>
      <c r="F36" s="85"/>
      <c r="G36" s="439" t="s">
        <v>393</v>
      </c>
      <c r="H36" s="439"/>
      <c r="I36" s="439"/>
      <c r="J36" s="439"/>
      <c r="K36" s="83"/>
    </row>
    <row r="37" spans="2:11" s="1" customFormat="1" ht="30.75" customHeight="1">
      <c r="B37" s="86"/>
      <c r="C37" s="87"/>
      <c r="D37" s="85"/>
      <c r="E37" s="88" t="s">
        <v>394</v>
      </c>
      <c r="F37" s="85"/>
      <c r="G37" s="439" t="s">
        <v>395</v>
      </c>
      <c r="H37" s="439"/>
      <c r="I37" s="439"/>
      <c r="J37" s="439"/>
      <c r="K37" s="83"/>
    </row>
    <row r="38" spans="2:11" s="1" customFormat="1" ht="15" customHeight="1">
      <c r="B38" s="86"/>
      <c r="C38" s="87"/>
      <c r="D38" s="85"/>
      <c r="E38" s="88" t="s">
        <v>48</v>
      </c>
      <c r="F38" s="85"/>
      <c r="G38" s="439" t="s">
        <v>396</v>
      </c>
      <c r="H38" s="439"/>
      <c r="I38" s="439"/>
      <c r="J38" s="439"/>
      <c r="K38" s="83"/>
    </row>
    <row r="39" spans="2:11" s="1" customFormat="1" ht="15" customHeight="1">
      <c r="B39" s="86"/>
      <c r="C39" s="87"/>
      <c r="D39" s="85"/>
      <c r="E39" s="88" t="s">
        <v>49</v>
      </c>
      <c r="F39" s="85"/>
      <c r="G39" s="439" t="s">
        <v>397</v>
      </c>
      <c r="H39" s="439"/>
      <c r="I39" s="439"/>
      <c r="J39" s="439"/>
      <c r="K39" s="83"/>
    </row>
    <row r="40" spans="2:11" s="1" customFormat="1" ht="15" customHeight="1">
      <c r="B40" s="86"/>
      <c r="C40" s="87"/>
      <c r="D40" s="85"/>
      <c r="E40" s="88" t="s">
        <v>95</v>
      </c>
      <c r="F40" s="85"/>
      <c r="G40" s="439" t="s">
        <v>398</v>
      </c>
      <c r="H40" s="439"/>
      <c r="I40" s="439"/>
      <c r="J40" s="439"/>
      <c r="K40" s="83"/>
    </row>
    <row r="41" spans="2:11" s="1" customFormat="1" ht="15" customHeight="1">
      <c r="B41" s="86"/>
      <c r="C41" s="87"/>
      <c r="D41" s="85"/>
      <c r="E41" s="88" t="s">
        <v>96</v>
      </c>
      <c r="F41" s="85"/>
      <c r="G41" s="439" t="s">
        <v>399</v>
      </c>
      <c r="H41" s="439"/>
      <c r="I41" s="439"/>
      <c r="J41" s="439"/>
      <c r="K41" s="83"/>
    </row>
    <row r="42" spans="2:11" s="1" customFormat="1" ht="15" customHeight="1">
      <c r="B42" s="86"/>
      <c r="C42" s="87"/>
      <c r="D42" s="85"/>
      <c r="E42" s="88" t="s">
        <v>400</v>
      </c>
      <c r="F42" s="85"/>
      <c r="G42" s="439" t="s">
        <v>401</v>
      </c>
      <c r="H42" s="439"/>
      <c r="I42" s="439"/>
      <c r="J42" s="439"/>
      <c r="K42" s="83"/>
    </row>
    <row r="43" spans="2:11" s="1" customFormat="1" ht="15" customHeight="1">
      <c r="B43" s="86"/>
      <c r="C43" s="87"/>
      <c r="D43" s="85"/>
      <c r="E43" s="88"/>
      <c r="F43" s="85"/>
      <c r="G43" s="439" t="s">
        <v>402</v>
      </c>
      <c r="H43" s="439"/>
      <c r="I43" s="439"/>
      <c r="J43" s="439"/>
      <c r="K43" s="83"/>
    </row>
    <row r="44" spans="2:11" s="1" customFormat="1" ht="15" customHeight="1">
      <c r="B44" s="86"/>
      <c r="C44" s="87"/>
      <c r="D44" s="85"/>
      <c r="E44" s="88" t="s">
        <v>403</v>
      </c>
      <c r="F44" s="85"/>
      <c r="G44" s="439" t="s">
        <v>404</v>
      </c>
      <c r="H44" s="439"/>
      <c r="I44" s="439"/>
      <c r="J44" s="439"/>
      <c r="K44" s="83"/>
    </row>
    <row r="45" spans="2:11" s="1" customFormat="1" ht="15" customHeight="1">
      <c r="B45" s="86"/>
      <c r="C45" s="87"/>
      <c r="D45" s="85"/>
      <c r="E45" s="88" t="s">
        <v>98</v>
      </c>
      <c r="F45" s="85"/>
      <c r="G45" s="439" t="s">
        <v>405</v>
      </c>
      <c r="H45" s="439"/>
      <c r="I45" s="439"/>
      <c r="J45" s="439"/>
      <c r="K45" s="83"/>
    </row>
    <row r="46" spans="2:11" s="1" customFormat="1" ht="12.75" customHeight="1">
      <c r="B46" s="86"/>
      <c r="C46" s="87"/>
      <c r="D46" s="85"/>
      <c r="E46" s="85"/>
      <c r="F46" s="85"/>
      <c r="G46" s="85"/>
      <c r="H46" s="85"/>
      <c r="I46" s="85"/>
      <c r="J46" s="85"/>
      <c r="K46" s="83"/>
    </row>
    <row r="47" spans="2:11" s="1" customFormat="1" ht="15" customHeight="1">
      <c r="B47" s="86"/>
      <c r="C47" s="87"/>
      <c r="D47" s="439" t="s">
        <v>406</v>
      </c>
      <c r="E47" s="439"/>
      <c r="F47" s="439"/>
      <c r="G47" s="439"/>
      <c r="H47" s="439"/>
      <c r="I47" s="439"/>
      <c r="J47" s="439"/>
      <c r="K47" s="83"/>
    </row>
    <row r="48" spans="2:11" s="1" customFormat="1" ht="15" customHeight="1">
      <c r="B48" s="86"/>
      <c r="C48" s="87"/>
      <c r="D48" s="87"/>
      <c r="E48" s="439" t="s">
        <v>407</v>
      </c>
      <c r="F48" s="439"/>
      <c r="G48" s="439"/>
      <c r="H48" s="439"/>
      <c r="I48" s="439"/>
      <c r="J48" s="439"/>
      <c r="K48" s="83"/>
    </row>
    <row r="49" spans="2:11" s="1" customFormat="1" ht="15" customHeight="1">
      <c r="B49" s="86"/>
      <c r="C49" s="87"/>
      <c r="D49" s="87"/>
      <c r="E49" s="439" t="s">
        <v>408</v>
      </c>
      <c r="F49" s="439"/>
      <c r="G49" s="439"/>
      <c r="H49" s="439"/>
      <c r="I49" s="439"/>
      <c r="J49" s="439"/>
      <c r="K49" s="83"/>
    </row>
    <row r="50" spans="2:11" s="1" customFormat="1" ht="15" customHeight="1">
      <c r="B50" s="86"/>
      <c r="C50" s="87"/>
      <c r="D50" s="87"/>
      <c r="E50" s="439" t="s">
        <v>409</v>
      </c>
      <c r="F50" s="439"/>
      <c r="G50" s="439"/>
      <c r="H50" s="439"/>
      <c r="I50" s="439"/>
      <c r="J50" s="439"/>
      <c r="K50" s="83"/>
    </row>
    <row r="51" spans="2:11" s="1" customFormat="1" ht="15" customHeight="1">
      <c r="B51" s="86"/>
      <c r="C51" s="87"/>
      <c r="D51" s="439" t="s">
        <v>410</v>
      </c>
      <c r="E51" s="439"/>
      <c r="F51" s="439"/>
      <c r="G51" s="439"/>
      <c r="H51" s="439"/>
      <c r="I51" s="439"/>
      <c r="J51" s="439"/>
      <c r="K51" s="83"/>
    </row>
    <row r="52" spans="2:11" s="1" customFormat="1" ht="25.5" customHeight="1">
      <c r="B52" s="82"/>
      <c r="C52" s="441" t="s">
        <v>411</v>
      </c>
      <c r="D52" s="441"/>
      <c r="E52" s="441"/>
      <c r="F52" s="441"/>
      <c r="G52" s="441"/>
      <c r="H52" s="441"/>
      <c r="I52" s="441"/>
      <c r="J52" s="441"/>
      <c r="K52" s="83"/>
    </row>
    <row r="53" spans="2:11" s="1" customFormat="1" ht="5.25" customHeight="1">
      <c r="B53" s="82"/>
      <c r="C53" s="84"/>
      <c r="D53" s="84"/>
      <c r="E53" s="84"/>
      <c r="F53" s="84"/>
      <c r="G53" s="84"/>
      <c r="H53" s="84"/>
      <c r="I53" s="84"/>
      <c r="J53" s="84"/>
      <c r="K53" s="83"/>
    </row>
    <row r="54" spans="2:11" s="1" customFormat="1" ht="15" customHeight="1">
      <c r="B54" s="82"/>
      <c r="C54" s="439" t="s">
        <v>412</v>
      </c>
      <c r="D54" s="439"/>
      <c r="E54" s="439"/>
      <c r="F54" s="439"/>
      <c r="G54" s="439"/>
      <c r="H54" s="439"/>
      <c r="I54" s="439"/>
      <c r="J54" s="439"/>
      <c r="K54" s="83"/>
    </row>
    <row r="55" spans="2:11" s="1" customFormat="1" ht="15" customHeight="1">
      <c r="B55" s="82"/>
      <c r="C55" s="439" t="s">
        <v>413</v>
      </c>
      <c r="D55" s="439"/>
      <c r="E55" s="439"/>
      <c r="F55" s="439"/>
      <c r="G55" s="439"/>
      <c r="H55" s="439"/>
      <c r="I55" s="439"/>
      <c r="J55" s="439"/>
      <c r="K55" s="83"/>
    </row>
    <row r="56" spans="2:11" s="1" customFormat="1" ht="12.75" customHeight="1">
      <c r="B56" s="82"/>
      <c r="C56" s="85"/>
      <c r="D56" s="85"/>
      <c r="E56" s="85"/>
      <c r="F56" s="85"/>
      <c r="G56" s="85"/>
      <c r="H56" s="85"/>
      <c r="I56" s="85"/>
      <c r="J56" s="85"/>
      <c r="K56" s="83"/>
    </row>
    <row r="57" spans="2:11" s="1" customFormat="1" ht="15" customHeight="1">
      <c r="B57" s="82"/>
      <c r="C57" s="439" t="s">
        <v>414</v>
      </c>
      <c r="D57" s="439"/>
      <c r="E57" s="439"/>
      <c r="F57" s="439"/>
      <c r="G57" s="439"/>
      <c r="H57" s="439"/>
      <c r="I57" s="439"/>
      <c r="J57" s="439"/>
      <c r="K57" s="83"/>
    </row>
    <row r="58" spans="2:11" s="1" customFormat="1" ht="15" customHeight="1">
      <c r="B58" s="82"/>
      <c r="C58" s="87"/>
      <c r="D58" s="439" t="s">
        <v>415</v>
      </c>
      <c r="E58" s="439"/>
      <c r="F58" s="439"/>
      <c r="G58" s="439"/>
      <c r="H58" s="439"/>
      <c r="I58" s="439"/>
      <c r="J58" s="439"/>
      <c r="K58" s="83"/>
    </row>
    <row r="59" spans="2:11" s="1" customFormat="1" ht="15" customHeight="1">
      <c r="B59" s="82"/>
      <c r="C59" s="87"/>
      <c r="D59" s="439" t="s">
        <v>416</v>
      </c>
      <c r="E59" s="439"/>
      <c r="F59" s="439"/>
      <c r="G59" s="439"/>
      <c r="H59" s="439"/>
      <c r="I59" s="439"/>
      <c r="J59" s="439"/>
      <c r="K59" s="83"/>
    </row>
    <row r="60" spans="2:11" s="1" customFormat="1" ht="15" customHeight="1">
      <c r="B60" s="82"/>
      <c r="C60" s="87"/>
      <c r="D60" s="439" t="s">
        <v>547</v>
      </c>
      <c r="E60" s="439"/>
      <c r="F60" s="439"/>
      <c r="G60" s="439"/>
      <c r="H60" s="439"/>
      <c r="I60" s="439"/>
      <c r="J60" s="439"/>
      <c r="K60" s="83"/>
    </row>
    <row r="61" spans="2:11" s="1" customFormat="1" ht="15" customHeight="1">
      <c r="B61" s="82"/>
      <c r="C61" s="87"/>
      <c r="D61" s="439" t="s">
        <v>417</v>
      </c>
      <c r="E61" s="439"/>
      <c r="F61" s="439"/>
      <c r="G61" s="439"/>
      <c r="H61" s="439"/>
      <c r="I61" s="439"/>
      <c r="J61" s="439"/>
      <c r="K61" s="83"/>
    </row>
    <row r="62" spans="2:11" s="1" customFormat="1" ht="15" customHeight="1">
      <c r="B62" s="82"/>
      <c r="C62" s="87"/>
      <c r="D62" s="443" t="s">
        <v>418</v>
      </c>
      <c r="E62" s="443"/>
      <c r="F62" s="443"/>
      <c r="G62" s="443"/>
      <c r="H62" s="443"/>
      <c r="I62" s="443"/>
      <c r="J62" s="443"/>
      <c r="K62" s="83"/>
    </row>
    <row r="63" spans="2:11" s="1" customFormat="1" ht="15" customHeight="1">
      <c r="B63" s="82"/>
      <c r="C63" s="87"/>
      <c r="D63" s="439" t="s">
        <v>419</v>
      </c>
      <c r="E63" s="439"/>
      <c r="F63" s="439"/>
      <c r="G63" s="439"/>
      <c r="H63" s="439"/>
      <c r="I63" s="439"/>
      <c r="J63" s="439"/>
      <c r="K63" s="83"/>
    </row>
    <row r="64" spans="2:11" s="1" customFormat="1" ht="12.75" customHeight="1">
      <c r="B64" s="82"/>
      <c r="C64" s="87"/>
      <c r="D64" s="87"/>
      <c r="E64" s="90"/>
      <c r="F64" s="87"/>
      <c r="G64" s="87"/>
      <c r="H64" s="87"/>
      <c r="I64" s="87"/>
      <c r="J64" s="87"/>
      <c r="K64" s="83"/>
    </row>
    <row r="65" spans="2:11" s="1" customFormat="1" ht="15" customHeight="1">
      <c r="B65" s="82"/>
      <c r="C65" s="87"/>
      <c r="D65" s="439" t="s">
        <v>420</v>
      </c>
      <c r="E65" s="439"/>
      <c r="F65" s="439"/>
      <c r="G65" s="439"/>
      <c r="H65" s="439"/>
      <c r="I65" s="439"/>
      <c r="J65" s="439"/>
      <c r="K65" s="83"/>
    </row>
    <row r="66" spans="2:11" s="1" customFormat="1" ht="15" customHeight="1">
      <c r="B66" s="82"/>
      <c r="C66" s="87"/>
      <c r="D66" s="443" t="s">
        <v>421</v>
      </c>
      <c r="E66" s="443"/>
      <c r="F66" s="443"/>
      <c r="G66" s="443"/>
      <c r="H66" s="443"/>
      <c r="I66" s="443"/>
      <c r="J66" s="443"/>
      <c r="K66" s="83"/>
    </row>
    <row r="67" spans="2:11" s="1" customFormat="1" ht="15" customHeight="1">
      <c r="B67" s="82"/>
      <c r="C67" s="87"/>
      <c r="D67" s="439" t="s">
        <v>422</v>
      </c>
      <c r="E67" s="439"/>
      <c r="F67" s="439"/>
      <c r="G67" s="439"/>
      <c r="H67" s="439"/>
      <c r="I67" s="439"/>
      <c r="J67" s="439"/>
      <c r="K67" s="83"/>
    </row>
    <row r="68" spans="2:11" s="1" customFormat="1" ht="15" customHeight="1">
      <c r="B68" s="82"/>
      <c r="C68" s="87"/>
      <c r="D68" s="439" t="s">
        <v>423</v>
      </c>
      <c r="E68" s="439"/>
      <c r="F68" s="439"/>
      <c r="G68" s="439"/>
      <c r="H68" s="439"/>
      <c r="I68" s="439"/>
      <c r="J68" s="439"/>
      <c r="K68" s="83"/>
    </row>
    <row r="69" spans="2:11" s="1" customFormat="1" ht="15" customHeight="1">
      <c r="B69" s="82"/>
      <c r="C69" s="87"/>
      <c r="D69" s="439" t="s">
        <v>424</v>
      </c>
      <c r="E69" s="439"/>
      <c r="F69" s="439"/>
      <c r="G69" s="439"/>
      <c r="H69" s="439"/>
      <c r="I69" s="439"/>
      <c r="J69" s="439"/>
      <c r="K69" s="83"/>
    </row>
    <row r="70" spans="2:11" s="1" customFormat="1" ht="15" customHeight="1">
      <c r="B70" s="82"/>
      <c r="C70" s="87"/>
      <c r="D70" s="439" t="s">
        <v>425</v>
      </c>
      <c r="E70" s="439"/>
      <c r="F70" s="439"/>
      <c r="G70" s="439"/>
      <c r="H70" s="439"/>
      <c r="I70" s="439"/>
      <c r="J70" s="439"/>
      <c r="K70" s="83"/>
    </row>
    <row r="71" spans="2:11" s="1" customFormat="1" ht="12.75" customHeight="1">
      <c r="B71" s="91"/>
      <c r="C71" s="92"/>
      <c r="D71" s="92"/>
      <c r="E71" s="92"/>
      <c r="F71" s="92"/>
      <c r="G71" s="92"/>
      <c r="H71" s="92"/>
      <c r="I71" s="92"/>
      <c r="J71" s="92"/>
      <c r="K71" s="93"/>
    </row>
    <row r="72" spans="2:11" s="1" customFormat="1" ht="18.75" customHeight="1">
      <c r="B72" s="94"/>
      <c r="C72" s="94"/>
      <c r="D72" s="94"/>
      <c r="E72" s="94"/>
      <c r="F72" s="94"/>
      <c r="G72" s="94"/>
      <c r="H72" s="94"/>
      <c r="I72" s="94"/>
      <c r="J72" s="94"/>
      <c r="K72" s="95"/>
    </row>
    <row r="73" spans="2:11" s="1" customFormat="1" ht="18.75" customHeight="1">
      <c r="B73" s="95"/>
      <c r="C73" s="95"/>
      <c r="D73" s="95"/>
      <c r="E73" s="95"/>
      <c r="F73" s="95"/>
      <c r="G73" s="95"/>
      <c r="H73" s="95"/>
      <c r="I73" s="95"/>
      <c r="J73" s="95"/>
      <c r="K73" s="95"/>
    </row>
    <row r="74" spans="2:11" s="1" customFormat="1" ht="7.5" customHeight="1">
      <c r="B74" s="96"/>
      <c r="C74" s="97"/>
      <c r="D74" s="97"/>
      <c r="E74" s="97"/>
      <c r="F74" s="97"/>
      <c r="G74" s="97"/>
      <c r="H74" s="97"/>
      <c r="I74" s="97"/>
      <c r="J74" s="97"/>
      <c r="K74" s="98"/>
    </row>
    <row r="75" spans="2:11" s="1" customFormat="1" ht="45" customHeight="1">
      <c r="B75" s="99"/>
      <c r="C75" s="442" t="s">
        <v>426</v>
      </c>
      <c r="D75" s="442"/>
      <c r="E75" s="442"/>
      <c r="F75" s="442"/>
      <c r="G75" s="442"/>
      <c r="H75" s="442"/>
      <c r="I75" s="442"/>
      <c r="J75" s="442"/>
      <c r="K75" s="100"/>
    </row>
    <row r="76" spans="2:11" s="1" customFormat="1" ht="17.25" customHeight="1">
      <c r="B76" s="99"/>
      <c r="C76" s="101" t="s">
        <v>427</v>
      </c>
      <c r="D76" s="101"/>
      <c r="E76" s="101"/>
      <c r="F76" s="101" t="s">
        <v>428</v>
      </c>
      <c r="G76" s="102"/>
      <c r="H76" s="101" t="s">
        <v>49</v>
      </c>
      <c r="I76" s="101" t="s">
        <v>52</v>
      </c>
      <c r="J76" s="101" t="s">
        <v>429</v>
      </c>
      <c r="K76" s="100"/>
    </row>
    <row r="77" spans="2:11" s="1" customFormat="1" ht="17.25" customHeight="1">
      <c r="B77" s="99"/>
      <c r="C77" s="103" t="s">
        <v>430</v>
      </c>
      <c r="D77" s="103"/>
      <c r="E77" s="103"/>
      <c r="F77" s="104" t="s">
        <v>431</v>
      </c>
      <c r="G77" s="105"/>
      <c r="H77" s="103"/>
      <c r="I77" s="103"/>
      <c r="J77" s="103" t="s">
        <v>432</v>
      </c>
      <c r="K77" s="100"/>
    </row>
    <row r="78" spans="2:11" s="1" customFormat="1" ht="5.25" customHeight="1">
      <c r="B78" s="99"/>
      <c r="C78" s="106"/>
      <c r="D78" s="106"/>
      <c r="E78" s="106"/>
      <c r="F78" s="106"/>
      <c r="G78" s="107"/>
      <c r="H78" s="106"/>
      <c r="I78" s="106"/>
      <c r="J78" s="106"/>
      <c r="K78" s="100"/>
    </row>
    <row r="79" spans="2:11" s="1" customFormat="1" ht="15" customHeight="1">
      <c r="B79" s="99"/>
      <c r="C79" s="88" t="s">
        <v>48</v>
      </c>
      <c r="D79" s="108"/>
      <c r="E79" s="108"/>
      <c r="F79" s="109" t="s">
        <v>433</v>
      </c>
      <c r="G79" s="110"/>
      <c r="H79" s="88" t="s">
        <v>434</v>
      </c>
      <c r="I79" s="88" t="s">
        <v>435</v>
      </c>
      <c r="J79" s="88">
        <v>20</v>
      </c>
      <c r="K79" s="100"/>
    </row>
    <row r="80" spans="2:11" s="1" customFormat="1" ht="15" customHeight="1">
      <c r="B80" s="99"/>
      <c r="C80" s="88" t="s">
        <v>436</v>
      </c>
      <c r="D80" s="88"/>
      <c r="E80" s="88"/>
      <c r="F80" s="109" t="s">
        <v>433</v>
      </c>
      <c r="G80" s="110"/>
      <c r="H80" s="88" t="s">
        <v>437</v>
      </c>
      <c r="I80" s="88" t="s">
        <v>435</v>
      </c>
      <c r="J80" s="88">
        <v>120</v>
      </c>
      <c r="K80" s="100"/>
    </row>
    <row r="81" spans="2:11" s="1" customFormat="1" ht="15" customHeight="1">
      <c r="B81" s="111"/>
      <c r="C81" s="88" t="s">
        <v>438</v>
      </c>
      <c r="D81" s="88"/>
      <c r="E81" s="88"/>
      <c r="F81" s="109" t="s">
        <v>439</v>
      </c>
      <c r="G81" s="110"/>
      <c r="H81" s="88" t="s">
        <v>440</v>
      </c>
      <c r="I81" s="88" t="s">
        <v>435</v>
      </c>
      <c r="J81" s="88">
        <v>50</v>
      </c>
      <c r="K81" s="100"/>
    </row>
    <row r="82" spans="2:11" s="1" customFormat="1" ht="15" customHeight="1">
      <c r="B82" s="111"/>
      <c r="C82" s="88" t="s">
        <v>441</v>
      </c>
      <c r="D82" s="88"/>
      <c r="E82" s="88"/>
      <c r="F82" s="109" t="s">
        <v>433</v>
      </c>
      <c r="G82" s="110"/>
      <c r="H82" s="88" t="s">
        <v>442</v>
      </c>
      <c r="I82" s="88" t="s">
        <v>443</v>
      </c>
      <c r="J82" s="88"/>
      <c r="K82" s="100"/>
    </row>
    <row r="83" spans="2:11" s="1" customFormat="1" ht="15" customHeight="1">
      <c r="B83" s="111"/>
      <c r="C83" s="112" t="s">
        <v>444</v>
      </c>
      <c r="D83" s="112"/>
      <c r="E83" s="112"/>
      <c r="F83" s="113" t="s">
        <v>439</v>
      </c>
      <c r="G83" s="112"/>
      <c r="H83" s="112" t="s">
        <v>445</v>
      </c>
      <c r="I83" s="112" t="s">
        <v>435</v>
      </c>
      <c r="J83" s="112">
        <v>15</v>
      </c>
      <c r="K83" s="100"/>
    </row>
    <row r="84" spans="2:11" s="1" customFormat="1" ht="15" customHeight="1">
      <c r="B84" s="111"/>
      <c r="C84" s="112" t="s">
        <v>446</v>
      </c>
      <c r="D84" s="112"/>
      <c r="E84" s="112"/>
      <c r="F84" s="113" t="s">
        <v>439</v>
      </c>
      <c r="G84" s="112"/>
      <c r="H84" s="112" t="s">
        <v>447</v>
      </c>
      <c r="I84" s="112" t="s">
        <v>435</v>
      </c>
      <c r="J84" s="112">
        <v>15</v>
      </c>
      <c r="K84" s="100"/>
    </row>
    <row r="85" spans="2:11" s="1" customFormat="1" ht="15" customHeight="1">
      <c r="B85" s="111"/>
      <c r="C85" s="112" t="s">
        <v>448</v>
      </c>
      <c r="D85" s="112"/>
      <c r="E85" s="112"/>
      <c r="F85" s="113" t="s">
        <v>439</v>
      </c>
      <c r="G85" s="112"/>
      <c r="H85" s="112" t="s">
        <v>449</v>
      </c>
      <c r="I85" s="112" t="s">
        <v>435</v>
      </c>
      <c r="J85" s="112">
        <v>20</v>
      </c>
      <c r="K85" s="100"/>
    </row>
    <row r="86" spans="2:11" s="1" customFormat="1" ht="15" customHeight="1">
      <c r="B86" s="111"/>
      <c r="C86" s="112" t="s">
        <v>450</v>
      </c>
      <c r="D86" s="112"/>
      <c r="E86" s="112"/>
      <c r="F86" s="113" t="s">
        <v>439</v>
      </c>
      <c r="G86" s="112"/>
      <c r="H86" s="112" t="s">
        <v>451</v>
      </c>
      <c r="I86" s="112" t="s">
        <v>435</v>
      </c>
      <c r="J86" s="112">
        <v>20</v>
      </c>
      <c r="K86" s="100"/>
    </row>
    <row r="87" spans="2:11" s="1" customFormat="1" ht="15" customHeight="1">
      <c r="B87" s="111"/>
      <c r="C87" s="88" t="s">
        <v>452</v>
      </c>
      <c r="D87" s="88"/>
      <c r="E87" s="88"/>
      <c r="F87" s="109" t="s">
        <v>439</v>
      </c>
      <c r="G87" s="110"/>
      <c r="H87" s="88" t="s">
        <v>453</v>
      </c>
      <c r="I87" s="88" t="s">
        <v>435</v>
      </c>
      <c r="J87" s="88">
        <v>50</v>
      </c>
      <c r="K87" s="100"/>
    </row>
    <row r="88" spans="2:11" s="1" customFormat="1" ht="15" customHeight="1">
      <c r="B88" s="111"/>
      <c r="C88" s="88" t="s">
        <v>454</v>
      </c>
      <c r="D88" s="88"/>
      <c r="E88" s="88"/>
      <c r="F88" s="109" t="s">
        <v>439</v>
      </c>
      <c r="G88" s="110"/>
      <c r="H88" s="88" t="s">
        <v>455</v>
      </c>
      <c r="I88" s="88" t="s">
        <v>435</v>
      </c>
      <c r="J88" s="88">
        <v>20</v>
      </c>
      <c r="K88" s="100"/>
    </row>
    <row r="89" spans="2:11" s="1" customFormat="1" ht="15" customHeight="1">
      <c r="B89" s="111"/>
      <c r="C89" s="88" t="s">
        <v>456</v>
      </c>
      <c r="D89" s="88"/>
      <c r="E89" s="88"/>
      <c r="F89" s="109" t="s">
        <v>439</v>
      </c>
      <c r="G89" s="110"/>
      <c r="H89" s="88" t="s">
        <v>457</v>
      </c>
      <c r="I89" s="88" t="s">
        <v>435</v>
      </c>
      <c r="J89" s="88">
        <v>20</v>
      </c>
      <c r="K89" s="100"/>
    </row>
    <row r="90" spans="2:11" s="1" customFormat="1" ht="15" customHeight="1">
      <c r="B90" s="111"/>
      <c r="C90" s="88" t="s">
        <v>458</v>
      </c>
      <c r="D90" s="88"/>
      <c r="E90" s="88"/>
      <c r="F90" s="109" t="s">
        <v>439</v>
      </c>
      <c r="G90" s="110"/>
      <c r="H90" s="88" t="s">
        <v>459</v>
      </c>
      <c r="I90" s="88" t="s">
        <v>435</v>
      </c>
      <c r="J90" s="88">
        <v>50</v>
      </c>
      <c r="K90" s="100"/>
    </row>
    <row r="91" spans="2:11" s="1" customFormat="1" ht="15" customHeight="1">
      <c r="B91" s="111"/>
      <c r="C91" s="88" t="s">
        <v>460</v>
      </c>
      <c r="D91" s="88"/>
      <c r="E91" s="88"/>
      <c r="F91" s="109" t="s">
        <v>439</v>
      </c>
      <c r="G91" s="110"/>
      <c r="H91" s="88" t="s">
        <v>460</v>
      </c>
      <c r="I91" s="88" t="s">
        <v>435</v>
      </c>
      <c r="J91" s="88">
        <v>50</v>
      </c>
      <c r="K91" s="100"/>
    </row>
    <row r="92" spans="2:11" s="1" customFormat="1" ht="15" customHeight="1">
      <c r="B92" s="111"/>
      <c r="C92" s="88" t="s">
        <v>461</v>
      </c>
      <c r="D92" s="88"/>
      <c r="E92" s="88"/>
      <c r="F92" s="109" t="s">
        <v>439</v>
      </c>
      <c r="G92" s="110"/>
      <c r="H92" s="88" t="s">
        <v>462</v>
      </c>
      <c r="I92" s="88" t="s">
        <v>435</v>
      </c>
      <c r="J92" s="88">
        <v>255</v>
      </c>
      <c r="K92" s="100"/>
    </row>
    <row r="93" spans="2:11" s="1" customFormat="1" ht="15" customHeight="1">
      <c r="B93" s="111"/>
      <c r="C93" s="88" t="s">
        <v>463</v>
      </c>
      <c r="D93" s="88"/>
      <c r="E93" s="88"/>
      <c r="F93" s="109" t="s">
        <v>433</v>
      </c>
      <c r="G93" s="110"/>
      <c r="H93" s="88" t="s">
        <v>464</v>
      </c>
      <c r="I93" s="88" t="s">
        <v>465</v>
      </c>
      <c r="J93" s="88"/>
      <c r="K93" s="100"/>
    </row>
    <row r="94" spans="2:11" s="1" customFormat="1" ht="15" customHeight="1">
      <c r="B94" s="111"/>
      <c r="C94" s="88" t="s">
        <v>466</v>
      </c>
      <c r="D94" s="88"/>
      <c r="E94" s="88"/>
      <c r="F94" s="109" t="s">
        <v>433</v>
      </c>
      <c r="G94" s="110"/>
      <c r="H94" s="88" t="s">
        <v>467</v>
      </c>
      <c r="I94" s="88" t="s">
        <v>468</v>
      </c>
      <c r="J94" s="88"/>
      <c r="K94" s="100"/>
    </row>
    <row r="95" spans="2:11" s="1" customFormat="1" ht="15" customHeight="1">
      <c r="B95" s="111"/>
      <c r="C95" s="88" t="s">
        <v>469</v>
      </c>
      <c r="D95" s="88"/>
      <c r="E95" s="88"/>
      <c r="F95" s="109" t="s">
        <v>433</v>
      </c>
      <c r="G95" s="110"/>
      <c r="H95" s="88" t="s">
        <v>469</v>
      </c>
      <c r="I95" s="88" t="s">
        <v>468</v>
      </c>
      <c r="J95" s="88"/>
      <c r="K95" s="100"/>
    </row>
    <row r="96" spans="2:11" s="1" customFormat="1" ht="15" customHeight="1">
      <c r="B96" s="111"/>
      <c r="C96" s="88" t="s">
        <v>33</v>
      </c>
      <c r="D96" s="88"/>
      <c r="E96" s="88"/>
      <c r="F96" s="109" t="s">
        <v>433</v>
      </c>
      <c r="G96" s="110"/>
      <c r="H96" s="88" t="s">
        <v>470</v>
      </c>
      <c r="I96" s="88" t="s">
        <v>468</v>
      </c>
      <c r="J96" s="88"/>
      <c r="K96" s="100"/>
    </row>
    <row r="97" spans="2:11" s="1" customFormat="1" ht="15" customHeight="1">
      <c r="B97" s="111"/>
      <c r="C97" s="88" t="s">
        <v>43</v>
      </c>
      <c r="D97" s="88"/>
      <c r="E97" s="88"/>
      <c r="F97" s="109" t="s">
        <v>433</v>
      </c>
      <c r="G97" s="110"/>
      <c r="H97" s="88" t="s">
        <v>471</v>
      </c>
      <c r="I97" s="88" t="s">
        <v>468</v>
      </c>
      <c r="J97" s="88"/>
      <c r="K97" s="100"/>
    </row>
    <row r="98" spans="2:11" s="1" customFormat="1" ht="15" customHeight="1">
      <c r="B98" s="114"/>
      <c r="C98" s="115"/>
      <c r="D98" s="115"/>
      <c r="E98" s="115"/>
      <c r="F98" s="115"/>
      <c r="G98" s="115"/>
      <c r="H98" s="115"/>
      <c r="I98" s="115"/>
      <c r="J98" s="115"/>
      <c r="K98" s="116"/>
    </row>
    <row r="99" spans="2:11" s="1" customFormat="1" ht="18.75" customHeight="1">
      <c r="B99" s="117"/>
      <c r="C99" s="118"/>
      <c r="D99" s="118"/>
      <c r="E99" s="118"/>
      <c r="F99" s="118"/>
      <c r="G99" s="118"/>
      <c r="H99" s="118"/>
      <c r="I99" s="118"/>
      <c r="J99" s="118"/>
      <c r="K99" s="117"/>
    </row>
    <row r="100" spans="2:11" s="1" customFormat="1" ht="18.75" customHeight="1">
      <c r="B100" s="95"/>
      <c r="C100" s="95"/>
      <c r="D100" s="95"/>
      <c r="E100" s="95"/>
      <c r="F100" s="95"/>
      <c r="G100" s="95"/>
      <c r="H100" s="95"/>
      <c r="I100" s="95"/>
      <c r="J100" s="95"/>
      <c r="K100" s="95"/>
    </row>
    <row r="101" spans="2:11" s="1" customFormat="1" ht="7.5" customHeight="1">
      <c r="B101" s="96"/>
      <c r="C101" s="97"/>
      <c r="D101" s="97"/>
      <c r="E101" s="97"/>
      <c r="F101" s="97"/>
      <c r="G101" s="97"/>
      <c r="H101" s="97"/>
      <c r="I101" s="97"/>
      <c r="J101" s="97"/>
      <c r="K101" s="98"/>
    </row>
    <row r="102" spans="2:11" s="1" customFormat="1" ht="45" customHeight="1">
      <c r="B102" s="99"/>
      <c r="C102" s="442" t="s">
        <v>472</v>
      </c>
      <c r="D102" s="442"/>
      <c r="E102" s="442"/>
      <c r="F102" s="442"/>
      <c r="G102" s="442"/>
      <c r="H102" s="442"/>
      <c r="I102" s="442"/>
      <c r="J102" s="442"/>
      <c r="K102" s="100"/>
    </row>
    <row r="103" spans="2:11" s="1" customFormat="1" ht="17.25" customHeight="1">
      <c r="B103" s="99"/>
      <c r="C103" s="101" t="s">
        <v>427</v>
      </c>
      <c r="D103" s="101"/>
      <c r="E103" s="101"/>
      <c r="F103" s="101" t="s">
        <v>428</v>
      </c>
      <c r="G103" s="102"/>
      <c r="H103" s="101" t="s">
        <v>49</v>
      </c>
      <c r="I103" s="101" t="s">
        <v>52</v>
      </c>
      <c r="J103" s="101" t="s">
        <v>429</v>
      </c>
      <c r="K103" s="100"/>
    </row>
    <row r="104" spans="2:11" s="1" customFormat="1" ht="17.25" customHeight="1">
      <c r="B104" s="99"/>
      <c r="C104" s="103" t="s">
        <v>430</v>
      </c>
      <c r="D104" s="103"/>
      <c r="E104" s="103"/>
      <c r="F104" s="104" t="s">
        <v>431</v>
      </c>
      <c r="G104" s="105"/>
      <c r="H104" s="103"/>
      <c r="I104" s="103"/>
      <c r="J104" s="103" t="s">
        <v>432</v>
      </c>
      <c r="K104" s="100"/>
    </row>
    <row r="105" spans="2:11" s="1" customFormat="1" ht="5.25" customHeight="1">
      <c r="B105" s="99"/>
      <c r="C105" s="101"/>
      <c r="D105" s="101"/>
      <c r="E105" s="101"/>
      <c r="F105" s="101"/>
      <c r="G105" s="119"/>
      <c r="H105" s="101"/>
      <c r="I105" s="101"/>
      <c r="J105" s="101"/>
      <c r="K105" s="100"/>
    </row>
    <row r="106" spans="2:11" s="1" customFormat="1" ht="15" customHeight="1">
      <c r="B106" s="99"/>
      <c r="C106" s="88" t="s">
        <v>48</v>
      </c>
      <c r="D106" s="108"/>
      <c r="E106" s="108"/>
      <c r="F106" s="109" t="s">
        <v>433</v>
      </c>
      <c r="G106" s="88"/>
      <c r="H106" s="88" t="s">
        <v>473</v>
      </c>
      <c r="I106" s="88" t="s">
        <v>435</v>
      </c>
      <c r="J106" s="88">
        <v>20</v>
      </c>
      <c r="K106" s="100"/>
    </row>
    <row r="107" spans="2:11" s="1" customFormat="1" ht="15" customHeight="1">
      <c r="B107" s="99"/>
      <c r="C107" s="88" t="s">
        <v>436</v>
      </c>
      <c r="D107" s="88"/>
      <c r="E107" s="88"/>
      <c r="F107" s="109" t="s">
        <v>433</v>
      </c>
      <c r="G107" s="88"/>
      <c r="H107" s="88" t="s">
        <v>473</v>
      </c>
      <c r="I107" s="88" t="s">
        <v>435</v>
      </c>
      <c r="J107" s="88">
        <v>120</v>
      </c>
      <c r="K107" s="100"/>
    </row>
    <row r="108" spans="2:11" s="1" customFormat="1" ht="15" customHeight="1">
      <c r="B108" s="111"/>
      <c r="C108" s="88" t="s">
        <v>438</v>
      </c>
      <c r="D108" s="88"/>
      <c r="E108" s="88"/>
      <c r="F108" s="109" t="s">
        <v>439</v>
      </c>
      <c r="G108" s="88"/>
      <c r="H108" s="88" t="s">
        <v>473</v>
      </c>
      <c r="I108" s="88" t="s">
        <v>435</v>
      </c>
      <c r="J108" s="88">
        <v>50</v>
      </c>
      <c r="K108" s="100"/>
    </row>
    <row r="109" spans="2:11" s="1" customFormat="1" ht="15" customHeight="1">
      <c r="B109" s="111"/>
      <c r="C109" s="88" t="s">
        <v>441</v>
      </c>
      <c r="D109" s="88"/>
      <c r="E109" s="88"/>
      <c r="F109" s="109" t="s">
        <v>433</v>
      </c>
      <c r="G109" s="88"/>
      <c r="H109" s="88" t="s">
        <v>473</v>
      </c>
      <c r="I109" s="88" t="s">
        <v>443</v>
      </c>
      <c r="J109" s="88"/>
      <c r="K109" s="100"/>
    </row>
    <row r="110" spans="2:11" s="1" customFormat="1" ht="15" customHeight="1">
      <c r="B110" s="111"/>
      <c r="C110" s="88" t="s">
        <v>452</v>
      </c>
      <c r="D110" s="88"/>
      <c r="E110" s="88"/>
      <c r="F110" s="109" t="s">
        <v>439</v>
      </c>
      <c r="G110" s="88"/>
      <c r="H110" s="88" t="s">
        <v>473</v>
      </c>
      <c r="I110" s="88" t="s">
        <v>435</v>
      </c>
      <c r="J110" s="88">
        <v>50</v>
      </c>
      <c r="K110" s="100"/>
    </row>
    <row r="111" spans="2:11" s="1" customFormat="1" ht="15" customHeight="1">
      <c r="B111" s="111"/>
      <c r="C111" s="88" t="s">
        <v>460</v>
      </c>
      <c r="D111" s="88"/>
      <c r="E111" s="88"/>
      <c r="F111" s="109" t="s">
        <v>439</v>
      </c>
      <c r="G111" s="88"/>
      <c r="H111" s="88" t="s">
        <v>473</v>
      </c>
      <c r="I111" s="88" t="s">
        <v>435</v>
      </c>
      <c r="J111" s="88">
        <v>50</v>
      </c>
      <c r="K111" s="100"/>
    </row>
    <row r="112" spans="2:11" s="1" customFormat="1" ht="15" customHeight="1">
      <c r="B112" s="111"/>
      <c r="C112" s="88" t="s">
        <v>458</v>
      </c>
      <c r="D112" s="88"/>
      <c r="E112" s="88"/>
      <c r="F112" s="109" t="s">
        <v>439</v>
      </c>
      <c r="G112" s="88"/>
      <c r="H112" s="88" t="s">
        <v>473</v>
      </c>
      <c r="I112" s="88" t="s">
        <v>435</v>
      </c>
      <c r="J112" s="88">
        <v>50</v>
      </c>
      <c r="K112" s="100"/>
    </row>
    <row r="113" spans="2:11" s="1" customFormat="1" ht="15" customHeight="1">
      <c r="B113" s="111"/>
      <c r="C113" s="88" t="s">
        <v>48</v>
      </c>
      <c r="D113" s="88"/>
      <c r="E113" s="88"/>
      <c r="F113" s="109" t="s">
        <v>433</v>
      </c>
      <c r="G113" s="88"/>
      <c r="H113" s="88" t="s">
        <v>474</v>
      </c>
      <c r="I113" s="88" t="s">
        <v>435</v>
      </c>
      <c r="J113" s="88">
        <v>20</v>
      </c>
      <c r="K113" s="100"/>
    </row>
    <row r="114" spans="2:11" s="1" customFormat="1" ht="15" customHeight="1">
      <c r="B114" s="111"/>
      <c r="C114" s="88" t="s">
        <v>475</v>
      </c>
      <c r="D114" s="88"/>
      <c r="E114" s="88"/>
      <c r="F114" s="109" t="s">
        <v>433</v>
      </c>
      <c r="G114" s="88"/>
      <c r="H114" s="88" t="s">
        <v>476</v>
      </c>
      <c r="I114" s="88" t="s">
        <v>435</v>
      </c>
      <c r="J114" s="88">
        <v>120</v>
      </c>
      <c r="K114" s="100"/>
    </row>
    <row r="115" spans="2:11" s="1" customFormat="1" ht="15" customHeight="1">
      <c r="B115" s="111"/>
      <c r="C115" s="88" t="s">
        <v>33</v>
      </c>
      <c r="D115" s="88"/>
      <c r="E115" s="88"/>
      <c r="F115" s="109" t="s">
        <v>433</v>
      </c>
      <c r="G115" s="88"/>
      <c r="H115" s="88" t="s">
        <v>477</v>
      </c>
      <c r="I115" s="88" t="s">
        <v>468</v>
      </c>
      <c r="J115" s="88"/>
      <c r="K115" s="100"/>
    </row>
    <row r="116" spans="2:11" s="1" customFormat="1" ht="15" customHeight="1">
      <c r="B116" s="111"/>
      <c r="C116" s="88" t="s">
        <v>43</v>
      </c>
      <c r="D116" s="88"/>
      <c r="E116" s="88"/>
      <c r="F116" s="109" t="s">
        <v>433</v>
      </c>
      <c r="G116" s="88"/>
      <c r="H116" s="88" t="s">
        <v>478</v>
      </c>
      <c r="I116" s="88" t="s">
        <v>468</v>
      </c>
      <c r="J116" s="88"/>
      <c r="K116" s="100"/>
    </row>
    <row r="117" spans="2:11" s="1" customFormat="1" ht="15" customHeight="1">
      <c r="B117" s="111"/>
      <c r="C117" s="88" t="s">
        <v>52</v>
      </c>
      <c r="D117" s="88"/>
      <c r="E117" s="88"/>
      <c r="F117" s="109" t="s">
        <v>433</v>
      </c>
      <c r="G117" s="88"/>
      <c r="H117" s="88" t="s">
        <v>479</v>
      </c>
      <c r="I117" s="88" t="s">
        <v>480</v>
      </c>
      <c r="J117" s="88"/>
      <c r="K117" s="100"/>
    </row>
    <row r="118" spans="2:11" s="1" customFormat="1" ht="15" customHeight="1">
      <c r="B118" s="114"/>
      <c r="C118" s="120"/>
      <c r="D118" s="120"/>
      <c r="E118" s="120"/>
      <c r="F118" s="120"/>
      <c r="G118" s="120"/>
      <c r="H118" s="120"/>
      <c r="I118" s="120"/>
      <c r="J118" s="120"/>
      <c r="K118" s="116"/>
    </row>
    <row r="119" spans="2:11" s="1" customFormat="1" ht="18.75" customHeight="1">
      <c r="B119" s="121"/>
      <c r="C119" s="122"/>
      <c r="D119" s="122"/>
      <c r="E119" s="122"/>
      <c r="F119" s="123"/>
      <c r="G119" s="122"/>
      <c r="H119" s="122"/>
      <c r="I119" s="122"/>
      <c r="J119" s="122"/>
      <c r="K119" s="121"/>
    </row>
    <row r="120" spans="2:11" s="1" customFormat="1" ht="18.75" customHeight="1">
      <c r="B120" s="95"/>
      <c r="C120" s="95"/>
      <c r="D120" s="95"/>
      <c r="E120" s="95"/>
      <c r="F120" s="95"/>
      <c r="G120" s="95"/>
      <c r="H120" s="95"/>
      <c r="I120" s="95"/>
      <c r="J120" s="95"/>
      <c r="K120" s="95"/>
    </row>
    <row r="121" spans="2:11" s="1" customFormat="1" ht="7.5" customHeight="1">
      <c r="B121" s="124"/>
      <c r="C121" s="125"/>
      <c r="D121" s="125"/>
      <c r="E121" s="125"/>
      <c r="F121" s="125"/>
      <c r="G121" s="125"/>
      <c r="H121" s="125"/>
      <c r="I121" s="125"/>
      <c r="J121" s="125"/>
      <c r="K121" s="126"/>
    </row>
    <row r="122" spans="2:11" s="1" customFormat="1" ht="45" customHeight="1">
      <c r="B122" s="127"/>
      <c r="C122" s="440" t="s">
        <v>481</v>
      </c>
      <c r="D122" s="440"/>
      <c r="E122" s="440"/>
      <c r="F122" s="440"/>
      <c r="G122" s="440"/>
      <c r="H122" s="440"/>
      <c r="I122" s="440"/>
      <c r="J122" s="440"/>
      <c r="K122" s="128"/>
    </row>
    <row r="123" spans="2:11" s="1" customFormat="1" ht="17.25" customHeight="1">
      <c r="B123" s="129"/>
      <c r="C123" s="101" t="s">
        <v>427</v>
      </c>
      <c r="D123" s="101"/>
      <c r="E123" s="101"/>
      <c r="F123" s="101" t="s">
        <v>428</v>
      </c>
      <c r="G123" s="102"/>
      <c r="H123" s="101" t="s">
        <v>49</v>
      </c>
      <c r="I123" s="101" t="s">
        <v>52</v>
      </c>
      <c r="J123" s="101" t="s">
        <v>429</v>
      </c>
      <c r="K123" s="130"/>
    </row>
    <row r="124" spans="2:11" s="1" customFormat="1" ht="17.25" customHeight="1">
      <c r="B124" s="129"/>
      <c r="C124" s="103" t="s">
        <v>430</v>
      </c>
      <c r="D124" s="103"/>
      <c r="E124" s="103"/>
      <c r="F124" s="104" t="s">
        <v>431</v>
      </c>
      <c r="G124" s="105"/>
      <c r="H124" s="103"/>
      <c r="I124" s="103"/>
      <c r="J124" s="103" t="s">
        <v>432</v>
      </c>
      <c r="K124" s="130"/>
    </row>
    <row r="125" spans="2:11" s="1" customFormat="1" ht="5.25" customHeight="1">
      <c r="B125" s="131"/>
      <c r="C125" s="106"/>
      <c r="D125" s="106"/>
      <c r="E125" s="106"/>
      <c r="F125" s="106"/>
      <c r="G125" s="132"/>
      <c r="H125" s="106"/>
      <c r="I125" s="106"/>
      <c r="J125" s="106"/>
      <c r="K125" s="133"/>
    </row>
    <row r="126" spans="2:11" s="1" customFormat="1" ht="15" customHeight="1">
      <c r="B126" s="131"/>
      <c r="C126" s="88" t="s">
        <v>436</v>
      </c>
      <c r="D126" s="108"/>
      <c r="E126" s="108"/>
      <c r="F126" s="109" t="s">
        <v>433</v>
      </c>
      <c r="G126" s="88"/>
      <c r="H126" s="88" t="s">
        <v>473</v>
      </c>
      <c r="I126" s="88" t="s">
        <v>435</v>
      </c>
      <c r="J126" s="88">
        <v>120</v>
      </c>
      <c r="K126" s="134"/>
    </row>
    <row r="127" spans="2:11" s="1" customFormat="1" ht="15" customHeight="1">
      <c r="B127" s="131"/>
      <c r="C127" s="88" t="s">
        <v>482</v>
      </c>
      <c r="D127" s="88"/>
      <c r="E127" s="88"/>
      <c r="F127" s="109" t="s">
        <v>433</v>
      </c>
      <c r="G127" s="88"/>
      <c r="H127" s="88" t="s">
        <v>483</v>
      </c>
      <c r="I127" s="88" t="s">
        <v>435</v>
      </c>
      <c r="J127" s="88" t="s">
        <v>484</v>
      </c>
      <c r="K127" s="134"/>
    </row>
    <row r="128" spans="2:11" s="1" customFormat="1" ht="15" customHeight="1">
      <c r="B128" s="131"/>
      <c r="C128" s="88" t="s">
        <v>382</v>
      </c>
      <c r="D128" s="88"/>
      <c r="E128" s="88"/>
      <c r="F128" s="109" t="s">
        <v>433</v>
      </c>
      <c r="G128" s="88"/>
      <c r="H128" s="88" t="s">
        <v>485</v>
      </c>
      <c r="I128" s="88" t="s">
        <v>435</v>
      </c>
      <c r="J128" s="88" t="s">
        <v>484</v>
      </c>
      <c r="K128" s="134"/>
    </row>
    <row r="129" spans="2:11" s="1" customFormat="1" ht="15" customHeight="1">
      <c r="B129" s="131"/>
      <c r="C129" s="88" t="s">
        <v>444</v>
      </c>
      <c r="D129" s="88"/>
      <c r="E129" s="88"/>
      <c r="F129" s="109" t="s">
        <v>439</v>
      </c>
      <c r="G129" s="88"/>
      <c r="H129" s="88" t="s">
        <v>445</v>
      </c>
      <c r="I129" s="88" t="s">
        <v>435</v>
      </c>
      <c r="J129" s="88">
        <v>15</v>
      </c>
      <c r="K129" s="134"/>
    </row>
    <row r="130" spans="2:11" s="1" customFormat="1" ht="15" customHeight="1">
      <c r="B130" s="131"/>
      <c r="C130" s="112" t="s">
        <v>446</v>
      </c>
      <c r="D130" s="112"/>
      <c r="E130" s="112"/>
      <c r="F130" s="113" t="s">
        <v>439</v>
      </c>
      <c r="G130" s="112"/>
      <c r="H130" s="112" t="s">
        <v>447</v>
      </c>
      <c r="I130" s="112" t="s">
        <v>435</v>
      </c>
      <c r="J130" s="112">
        <v>15</v>
      </c>
      <c r="K130" s="134"/>
    </row>
    <row r="131" spans="2:11" s="1" customFormat="1" ht="15" customHeight="1">
      <c r="B131" s="131"/>
      <c r="C131" s="112" t="s">
        <v>448</v>
      </c>
      <c r="D131" s="112"/>
      <c r="E131" s="112"/>
      <c r="F131" s="113" t="s">
        <v>439</v>
      </c>
      <c r="G131" s="112"/>
      <c r="H131" s="112" t="s">
        <v>449</v>
      </c>
      <c r="I131" s="112" t="s">
        <v>435</v>
      </c>
      <c r="J131" s="112">
        <v>20</v>
      </c>
      <c r="K131" s="134"/>
    </row>
    <row r="132" spans="2:11" s="1" customFormat="1" ht="15" customHeight="1">
      <c r="B132" s="131"/>
      <c r="C132" s="112" t="s">
        <v>450</v>
      </c>
      <c r="D132" s="112"/>
      <c r="E132" s="112"/>
      <c r="F132" s="113" t="s">
        <v>439</v>
      </c>
      <c r="G132" s="112"/>
      <c r="H132" s="112" t="s">
        <v>451</v>
      </c>
      <c r="I132" s="112" t="s">
        <v>435</v>
      </c>
      <c r="J132" s="112">
        <v>20</v>
      </c>
      <c r="K132" s="134"/>
    </row>
    <row r="133" spans="2:11" s="1" customFormat="1" ht="15" customHeight="1">
      <c r="B133" s="131"/>
      <c r="C133" s="88" t="s">
        <v>438</v>
      </c>
      <c r="D133" s="88"/>
      <c r="E133" s="88"/>
      <c r="F133" s="109" t="s">
        <v>439</v>
      </c>
      <c r="G133" s="88"/>
      <c r="H133" s="88" t="s">
        <v>473</v>
      </c>
      <c r="I133" s="88" t="s">
        <v>435</v>
      </c>
      <c r="J133" s="88">
        <v>50</v>
      </c>
      <c r="K133" s="134"/>
    </row>
    <row r="134" spans="2:11" s="1" customFormat="1" ht="15" customHeight="1">
      <c r="B134" s="131"/>
      <c r="C134" s="88" t="s">
        <v>452</v>
      </c>
      <c r="D134" s="88"/>
      <c r="E134" s="88"/>
      <c r="F134" s="109" t="s">
        <v>439</v>
      </c>
      <c r="G134" s="88"/>
      <c r="H134" s="88" t="s">
        <v>473</v>
      </c>
      <c r="I134" s="88" t="s">
        <v>435</v>
      </c>
      <c r="J134" s="88">
        <v>50</v>
      </c>
      <c r="K134" s="134"/>
    </row>
    <row r="135" spans="2:11" s="1" customFormat="1" ht="15" customHeight="1">
      <c r="B135" s="131"/>
      <c r="C135" s="88" t="s">
        <v>458</v>
      </c>
      <c r="D135" s="88"/>
      <c r="E135" s="88"/>
      <c r="F135" s="109" t="s">
        <v>439</v>
      </c>
      <c r="G135" s="88"/>
      <c r="H135" s="88" t="s">
        <v>473</v>
      </c>
      <c r="I135" s="88" t="s">
        <v>435</v>
      </c>
      <c r="J135" s="88">
        <v>50</v>
      </c>
      <c r="K135" s="134"/>
    </row>
    <row r="136" spans="2:11" s="1" customFormat="1" ht="15" customHeight="1">
      <c r="B136" s="131"/>
      <c r="C136" s="88" t="s">
        <v>460</v>
      </c>
      <c r="D136" s="88"/>
      <c r="E136" s="88"/>
      <c r="F136" s="109" t="s">
        <v>439</v>
      </c>
      <c r="G136" s="88"/>
      <c r="H136" s="88" t="s">
        <v>473</v>
      </c>
      <c r="I136" s="88" t="s">
        <v>435</v>
      </c>
      <c r="J136" s="88">
        <v>50</v>
      </c>
      <c r="K136" s="134"/>
    </row>
    <row r="137" spans="2:11" s="1" customFormat="1" ht="15" customHeight="1">
      <c r="B137" s="131"/>
      <c r="C137" s="88" t="s">
        <v>461</v>
      </c>
      <c r="D137" s="88"/>
      <c r="E137" s="88"/>
      <c r="F137" s="109" t="s">
        <v>439</v>
      </c>
      <c r="G137" s="88"/>
      <c r="H137" s="88" t="s">
        <v>486</v>
      </c>
      <c r="I137" s="88" t="s">
        <v>435</v>
      </c>
      <c r="J137" s="88">
        <v>255</v>
      </c>
      <c r="K137" s="134"/>
    </row>
    <row r="138" spans="2:11" s="1" customFormat="1" ht="15" customHeight="1">
      <c r="B138" s="131"/>
      <c r="C138" s="88" t="s">
        <v>463</v>
      </c>
      <c r="D138" s="88"/>
      <c r="E138" s="88"/>
      <c r="F138" s="109" t="s">
        <v>433</v>
      </c>
      <c r="G138" s="88"/>
      <c r="H138" s="88" t="s">
        <v>487</v>
      </c>
      <c r="I138" s="88" t="s">
        <v>465</v>
      </c>
      <c r="J138" s="88"/>
      <c r="K138" s="134"/>
    </row>
    <row r="139" spans="2:11" s="1" customFormat="1" ht="15" customHeight="1">
      <c r="B139" s="131"/>
      <c r="C139" s="88" t="s">
        <v>466</v>
      </c>
      <c r="D139" s="88"/>
      <c r="E139" s="88"/>
      <c r="F139" s="109" t="s">
        <v>433</v>
      </c>
      <c r="G139" s="88"/>
      <c r="H139" s="88" t="s">
        <v>488</v>
      </c>
      <c r="I139" s="88" t="s">
        <v>468</v>
      </c>
      <c r="J139" s="88"/>
      <c r="K139" s="134"/>
    </row>
    <row r="140" spans="2:11" s="1" customFormat="1" ht="15" customHeight="1">
      <c r="B140" s="131"/>
      <c r="C140" s="88" t="s">
        <v>469</v>
      </c>
      <c r="D140" s="88"/>
      <c r="E140" s="88"/>
      <c r="F140" s="109" t="s">
        <v>433</v>
      </c>
      <c r="G140" s="88"/>
      <c r="H140" s="88" t="s">
        <v>469</v>
      </c>
      <c r="I140" s="88" t="s">
        <v>468</v>
      </c>
      <c r="J140" s="88"/>
      <c r="K140" s="134"/>
    </row>
    <row r="141" spans="2:11" s="1" customFormat="1" ht="15" customHeight="1">
      <c r="B141" s="131"/>
      <c r="C141" s="88" t="s">
        <v>33</v>
      </c>
      <c r="D141" s="88"/>
      <c r="E141" s="88"/>
      <c r="F141" s="109" t="s">
        <v>433</v>
      </c>
      <c r="G141" s="88"/>
      <c r="H141" s="88" t="s">
        <v>489</v>
      </c>
      <c r="I141" s="88" t="s">
        <v>468</v>
      </c>
      <c r="J141" s="88"/>
      <c r="K141" s="134"/>
    </row>
    <row r="142" spans="2:11" s="1" customFormat="1" ht="15" customHeight="1">
      <c r="B142" s="131"/>
      <c r="C142" s="88" t="s">
        <v>490</v>
      </c>
      <c r="D142" s="88"/>
      <c r="E142" s="88"/>
      <c r="F142" s="109" t="s">
        <v>433</v>
      </c>
      <c r="G142" s="88"/>
      <c r="H142" s="88" t="s">
        <v>491</v>
      </c>
      <c r="I142" s="88" t="s">
        <v>468</v>
      </c>
      <c r="J142" s="88"/>
      <c r="K142" s="134"/>
    </row>
    <row r="143" spans="2:11" s="1" customFormat="1" ht="15" customHeight="1">
      <c r="B143" s="135"/>
      <c r="C143" s="136"/>
      <c r="D143" s="136"/>
      <c r="E143" s="136"/>
      <c r="F143" s="136"/>
      <c r="G143" s="136"/>
      <c r="H143" s="136"/>
      <c r="I143" s="136"/>
      <c r="J143" s="136"/>
      <c r="K143" s="137"/>
    </row>
    <row r="144" spans="2:11" s="1" customFormat="1" ht="18.75" customHeight="1">
      <c r="B144" s="122"/>
      <c r="C144" s="122"/>
      <c r="D144" s="122"/>
      <c r="E144" s="122"/>
      <c r="F144" s="123"/>
      <c r="G144" s="122"/>
      <c r="H144" s="122"/>
      <c r="I144" s="122"/>
      <c r="J144" s="122"/>
      <c r="K144" s="122"/>
    </row>
    <row r="145" spans="2:11" s="1" customFormat="1" ht="18.75" customHeight="1">
      <c r="B145" s="95"/>
      <c r="C145" s="95"/>
      <c r="D145" s="95"/>
      <c r="E145" s="95"/>
      <c r="F145" s="95"/>
      <c r="G145" s="95"/>
      <c r="H145" s="95"/>
      <c r="I145" s="95"/>
      <c r="J145" s="95"/>
      <c r="K145" s="95"/>
    </row>
    <row r="146" spans="2:11" s="1" customFormat="1" ht="7.5" customHeight="1">
      <c r="B146" s="96"/>
      <c r="C146" s="97"/>
      <c r="D146" s="97"/>
      <c r="E146" s="97"/>
      <c r="F146" s="97"/>
      <c r="G146" s="97"/>
      <c r="H146" s="97"/>
      <c r="I146" s="97"/>
      <c r="J146" s="97"/>
      <c r="K146" s="98"/>
    </row>
    <row r="147" spans="2:11" s="1" customFormat="1" ht="45" customHeight="1">
      <c r="B147" s="99"/>
      <c r="C147" s="442" t="s">
        <v>492</v>
      </c>
      <c r="D147" s="442"/>
      <c r="E147" s="442"/>
      <c r="F147" s="442"/>
      <c r="G147" s="442"/>
      <c r="H147" s="442"/>
      <c r="I147" s="442"/>
      <c r="J147" s="442"/>
      <c r="K147" s="100"/>
    </row>
    <row r="148" spans="2:11" s="1" customFormat="1" ht="17.25" customHeight="1">
      <c r="B148" s="99"/>
      <c r="C148" s="101" t="s">
        <v>427</v>
      </c>
      <c r="D148" s="101"/>
      <c r="E148" s="101"/>
      <c r="F148" s="101" t="s">
        <v>428</v>
      </c>
      <c r="G148" s="102"/>
      <c r="H148" s="101" t="s">
        <v>49</v>
      </c>
      <c r="I148" s="101" t="s">
        <v>52</v>
      </c>
      <c r="J148" s="101" t="s">
        <v>429</v>
      </c>
      <c r="K148" s="100"/>
    </row>
    <row r="149" spans="2:11" s="1" customFormat="1" ht="17.25" customHeight="1">
      <c r="B149" s="99"/>
      <c r="C149" s="103" t="s">
        <v>430</v>
      </c>
      <c r="D149" s="103"/>
      <c r="E149" s="103"/>
      <c r="F149" s="104" t="s">
        <v>431</v>
      </c>
      <c r="G149" s="105"/>
      <c r="H149" s="103"/>
      <c r="I149" s="103"/>
      <c r="J149" s="103" t="s">
        <v>432</v>
      </c>
      <c r="K149" s="100"/>
    </row>
    <row r="150" spans="2:11" s="1" customFormat="1" ht="5.25" customHeight="1">
      <c r="B150" s="111"/>
      <c r="C150" s="106"/>
      <c r="D150" s="106"/>
      <c r="E150" s="106"/>
      <c r="F150" s="106"/>
      <c r="G150" s="107"/>
      <c r="H150" s="106"/>
      <c r="I150" s="106"/>
      <c r="J150" s="106"/>
      <c r="K150" s="134"/>
    </row>
    <row r="151" spans="2:11" s="1" customFormat="1" ht="15" customHeight="1">
      <c r="B151" s="111"/>
      <c r="C151" s="138" t="s">
        <v>436</v>
      </c>
      <c r="D151" s="88"/>
      <c r="E151" s="88"/>
      <c r="F151" s="139" t="s">
        <v>433</v>
      </c>
      <c r="G151" s="88"/>
      <c r="H151" s="138" t="s">
        <v>473</v>
      </c>
      <c r="I151" s="138" t="s">
        <v>435</v>
      </c>
      <c r="J151" s="138">
        <v>120</v>
      </c>
      <c r="K151" s="134"/>
    </row>
    <row r="152" spans="2:11" s="1" customFormat="1" ht="15" customHeight="1">
      <c r="B152" s="111"/>
      <c r="C152" s="138" t="s">
        <v>482</v>
      </c>
      <c r="D152" s="88"/>
      <c r="E152" s="88"/>
      <c r="F152" s="139" t="s">
        <v>433</v>
      </c>
      <c r="G152" s="88"/>
      <c r="H152" s="138" t="s">
        <v>493</v>
      </c>
      <c r="I152" s="138" t="s">
        <v>435</v>
      </c>
      <c r="J152" s="138" t="s">
        <v>484</v>
      </c>
      <c r="K152" s="134"/>
    </row>
    <row r="153" spans="2:11" s="1" customFormat="1" ht="15" customHeight="1">
      <c r="B153" s="111"/>
      <c r="C153" s="138" t="s">
        <v>382</v>
      </c>
      <c r="D153" s="88"/>
      <c r="E153" s="88"/>
      <c r="F153" s="139" t="s">
        <v>433</v>
      </c>
      <c r="G153" s="88"/>
      <c r="H153" s="138" t="s">
        <v>494</v>
      </c>
      <c r="I153" s="138" t="s">
        <v>435</v>
      </c>
      <c r="J153" s="138" t="s">
        <v>484</v>
      </c>
      <c r="K153" s="134"/>
    </row>
    <row r="154" spans="2:11" s="1" customFormat="1" ht="15" customHeight="1">
      <c r="B154" s="111"/>
      <c r="C154" s="138" t="s">
        <v>438</v>
      </c>
      <c r="D154" s="88"/>
      <c r="E154" s="88"/>
      <c r="F154" s="139" t="s">
        <v>439</v>
      </c>
      <c r="G154" s="88"/>
      <c r="H154" s="138" t="s">
        <v>473</v>
      </c>
      <c r="I154" s="138" t="s">
        <v>435</v>
      </c>
      <c r="J154" s="138">
        <v>50</v>
      </c>
      <c r="K154" s="134"/>
    </row>
    <row r="155" spans="2:11" s="1" customFormat="1" ht="15" customHeight="1">
      <c r="B155" s="111"/>
      <c r="C155" s="138" t="s">
        <v>441</v>
      </c>
      <c r="D155" s="88"/>
      <c r="E155" s="88"/>
      <c r="F155" s="139" t="s">
        <v>433</v>
      </c>
      <c r="G155" s="88"/>
      <c r="H155" s="138" t="s">
        <v>473</v>
      </c>
      <c r="I155" s="138" t="s">
        <v>443</v>
      </c>
      <c r="J155" s="138"/>
      <c r="K155" s="134"/>
    </row>
    <row r="156" spans="2:11" s="1" customFormat="1" ht="15" customHeight="1">
      <c r="B156" s="111"/>
      <c r="C156" s="138" t="s">
        <v>452</v>
      </c>
      <c r="D156" s="88"/>
      <c r="E156" s="88"/>
      <c r="F156" s="139" t="s">
        <v>439</v>
      </c>
      <c r="G156" s="88"/>
      <c r="H156" s="138" t="s">
        <v>473</v>
      </c>
      <c r="I156" s="138" t="s">
        <v>435</v>
      </c>
      <c r="J156" s="138">
        <v>50</v>
      </c>
      <c r="K156" s="134"/>
    </row>
    <row r="157" spans="2:11" s="1" customFormat="1" ht="15" customHeight="1">
      <c r="B157" s="111"/>
      <c r="C157" s="138" t="s">
        <v>460</v>
      </c>
      <c r="D157" s="88"/>
      <c r="E157" s="88"/>
      <c r="F157" s="139" t="s">
        <v>439</v>
      </c>
      <c r="G157" s="88"/>
      <c r="H157" s="138" t="s">
        <v>473</v>
      </c>
      <c r="I157" s="138" t="s">
        <v>435</v>
      </c>
      <c r="J157" s="138">
        <v>50</v>
      </c>
      <c r="K157" s="134"/>
    </row>
    <row r="158" spans="2:11" s="1" customFormat="1" ht="15" customHeight="1">
      <c r="B158" s="111"/>
      <c r="C158" s="138" t="s">
        <v>458</v>
      </c>
      <c r="D158" s="88"/>
      <c r="E158" s="88"/>
      <c r="F158" s="139" t="s">
        <v>439</v>
      </c>
      <c r="G158" s="88"/>
      <c r="H158" s="138" t="s">
        <v>473</v>
      </c>
      <c r="I158" s="138" t="s">
        <v>435</v>
      </c>
      <c r="J158" s="138">
        <v>50</v>
      </c>
      <c r="K158" s="134"/>
    </row>
    <row r="159" spans="2:11" s="1" customFormat="1" ht="15" customHeight="1">
      <c r="B159" s="111"/>
      <c r="C159" s="138" t="s">
        <v>86</v>
      </c>
      <c r="D159" s="88"/>
      <c r="E159" s="88"/>
      <c r="F159" s="139" t="s">
        <v>433</v>
      </c>
      <c r="G159" s="88"/>
      <c r="H159" s="138" t="s">
        <v>495</v>
      </c>
      <c r="I159" s="138" t="s">
        <v>435</v>
      </c>
      <c r="J159" s="138" t="s">
        <v>496</v>
      </c>
      <c r="K159" s="134"/>
    </row>
    <row r="160" spans="2:11" s="1" customFormat="1" ht="15" customHeight="1">
      <c r="B160" s="111"/>
      <c r="C160" s="138" t="s">
        <v>497</v>
      </c>
      <c r="D160" s="88"/>
      <c r="E160" s="88"/>
      <c r="F160" s="139" t="s">
        <v>433</v>
      </c>
      <c r="G160" s="88"/>
      <c r="H160" s="138" t="s">
        <v>498</v>
      </c>
      <c r="I160" s="138" t="s">
        <v>468</v>
      </c>
      <c r="J160" s="138"/>
      <c r="K160" s="134"/>
    </row>
    <row r="161" spans="2:11" s="1" customFormat="1" ht="15" customHeight="1">
      <c r="B161" s="140"/>
      <c r="C161" s="120"/>
      <c r="D161" s="120"/>
      <c r="E161" s="120"/>
      <c r="F161" s="120"/>
      <c r="G161" s="120"/>
      <c r="H161" s="120"/>
      <c r="I161" s="120"/>
      <c r="J161" s="120"/>
      <c r="K161" s="141"/>
    </row>
    <row r="162" spans="2:11" s="1" customFormat="1" ht="18.75" customHeight="1">
      <c r="B162" s="122"/>
      <c r="C162" s="132"/>
      <c r="D162" s="132"/>
      <c r="E162" s="132"/>
      <c r="F162" s="142"/>
      <c r="G162" s="132"/>
      <c r="H162" s="132"/>
      <c r="I162" s="132"/>
      <c r="J162" s="132"/>
      <c r="K162" s="122"/>
    </row>
    <row r="163" spans="2:11" s="1" customFormat="1" ht="18.75" customHeight="1">
      <c r="B163" s="95"/>
      <c r="C163" s="95"/>
      <c r="D163" s="95"/>
      <c r="E163" s="95"/>
      <c r="F163" s="95"/>
      <c r="G163" s="95"/>
      <c r="H163" s="95"/>
      <c r="I163" s="95"/>
      <c r="J163" s="95"/>
      <c r="K163" s="95"/>
    </row>
    <row r="164" spans="2:11" s="1" customFormat="1" ht="7.5" customHeight="1">
      <c r="B164" s="77"/>
      <c r="C164" s="78"/>
      <c r="D164" s="78"/>
      <c r="E164" s="78"/>
      <c r="F164" s="78"/>
      <c r="G164" s="78"/>
      <c r="H164" s="78"/>
      <c r="I164" s="78"/>
      <c r="J164" s="78"/>
      <c r="K164" s="79"/>
    </row>
    <row r="165" spans="2:11" s="1" customFormat="1" ht="45" customHeight="1">
      <c r="B165" s="80"/>
      <c r="C165" s="440" t="s">
        <v>499</v>
      </c>
      <c r="D165" s="440"/>
      <c r="E165" s="440"/>
      <c r="F165" s="440"/>
      <c r="G165" s="440"/>
      <c r="H165" s="440"/>
      <c r="I165" s="440"/>
      <c r="J165" s="440"/>
      <c r="K165" s="81"/>
    </row>
    <row r="166" spans="2:11" s="1" customFormat="1" ht="17.25" customHeight="1">
      <c r="B166" s="80"/>
      <c r="C166" s="101" t="s">
        <v>427</v>
      </c>
      <c r="D166" s="101"/>
      <c r="E166" s="101"/>
      <c r="F166" s="101" t="s">
        <v>428</v>
      </c>
      <c r="G166" s="143"/>
      <c r="H166" s="144" t="s">
        <v>49</v>
      </c>
      <c r="I166" s="144" t="s">
        <v>52</v>
      </c>
      <c r="J166" s="101" t="s">
        <v>429</v>
      </c>
      <c r="K166" s="81"/>
    </row>
    <row r="167" spans="2:11" s="1" customFormat="1" ht="17.25" customHeight="1">
      <c r="B167" s="82"/>
      <c r="C167" s="103" t="s">
        <v>430</v>
      </c>
      <c r="D167" s="103"/>
      <c r="E167" s="103"/>
      <c r="F167" s="104" t="s">
        <v>431</v>
      </c>
      <c r="G167" s="145"/>
      <c r="H167" s="146"/>
      <c r="I167" s="146"/>
      <c r="J167" s="103" t="s">
        <v>432</v>
      </c>
      <c r="K167" s="83"/>
    </row>
    <row r="168" spans="2:11" s="1" customFormat="1" ht="5.25" customHeight="1">
      <c r="B168" s="111"/>
      <c r="C168" s="106"/>
      <c r="D168" s="106"/>
      <c r="E168" s="106"/>
      <c r="F168" s="106"/>
      <c r="G168" s="107"/>
      <c r="H168" s="106"/>
      <c r="I168" s="106"/>
      <c r="J168" s="106"/>
      <c r="K168" s="134"/>
    </row>
    <row r="169" spans="2:11" s="1" customFormat="1" ht="15" customHeight="1">
      <c r="B169" s="111"/>
      <c r="C169" s="88" t="s">
        <v>436</v>
      </c>
      <c r="D169" s="88"/>
      <c r="E169" s="88"/>
      <c r="F169" s="109" t="s">
        <v>433</v>
      </c>
      <c r="G169" s="88"/>
      <c r="H169" s="88" t="s">
        <v>473</v>
      </c>
      <c r="I169" s="88" t="s">
        <v>435</v>
      </c>
      <c r="J169" s="88">
        <v>120</v>
      </c>
      <c r="K169" s="134"/>
    </row>
    <row r="170" spans="2:11" s="1" customFormat="1" ht="15" customHeight="1">
      <c r="B170" s="111"/>
      <c r="C170" s="88" t="s">
        <v>482</v>
      </c>
      <c r="D170" s="88"/>
      <c r="E170" s="88"/>
      <c r="F170" s="109" t="s">
        <v>433</v>
      </c>
      <c r="G170" s="88"/>
      <c r="H170" s="88" t="s">
        <v>483</v>
      </c>
      <c r="I170" s="88" t="s">
        <v>435</v>
      </c>
      <c r="J170" s="88" t="s">
        <v>484</v>
      </c>
      <c r="K170" s="134"/>
    </row>
    <row r="171" spans="2:11" s="1" customFormat="1" ht="15" customHeight="1">
      <c r="B171" s="111"/>
      <c r="C171" s="88" t="s">
        <v>382</v>
      </c>
      <c r="D171" s="88"/>
      <c r="E171" s="88"/>
      <c r="F171" s="109" t="s">
        <v>433</v>
      </c>
      <c r="G171" s="88"/>
      <c r="H171" s="88" t="s">
        <v>500</v>
      </c>
      <c r="I171" s="88" t="s">
        <v>435</v>
      </c>
      <c r="J171" s="88" t="s">
        <v>484</v>
      </c>
      <c r="K171" s="134"/>
    </row>
    <row r="172" spans="2:11" s="1" customFormat="1" ht="15" customHeight="1">
      <c r="B172" s="111"/>
      <c r="C172" s="88" t="s">
        <v>438</v>
      </c>
      <c r="D172" s="88"/>
      <c r="E172" s="88"/>
      <c r="F172" s="109" t="s">
        <v>439</v>
      </c>
      <c r="G172" s="88"/>
      <c r="H172" s="88" t="s">
        <v>500</v>
      </c>
      <c r="I172" s="88" t="s">
        <v>435</v>
      </c>
      <c r="J172" s="88">
        <v>50</v>
      </c>
      <c r="K172" s="134"/>
    </row>
    <row r="173" spans="2:11" s="1" customFormat="1" ht="15" customHeight="1">
      <c r="B173" s="111"/>
      <c r="C173" s="88" t="s">
        <v>441</v>
      </c>
      <c r="D173" s="88"/>
      <c r="E173" s="88"/>
      <c r="F173" s="109" t="s">
        <v>433</v>
      </c>
      <c r="G173" s="88"/>
      <c r="H173" s="88" t="s">
        <v>500</v>
      </c>
      <c r="I173" s="88" t="s">
        <v>443</v>
      </c>
      <c r="J173" s="88"/>
      <c r="K173" s="134"/>
    </row>
    <row r="174" spans="2:11" s="1" customFormat="1" ht="15" customHeight="1">
      <c r="B174" s="111"/>
      <c r="C174" s="88" t="s">
        <v>452</v>
      </c>
      <c r="D174" s="88"/>
      <c r="E174" s="88"/>
      <c r="F174" s="109" t="s">
        <v>439</v>
      </c>
      <c r="G174" s="88"/>
      <c r="H174" s="88" t="s">
        <v>500</v>
      </c>
      <c r="I174" s="88" t="s">
        <v>435</v>
      </c>
      <c r="J174" s="88">
        <v>50</v>
      </c>
      <c r="K174" s="134"/>
    </row>
    <row r="175" spans="2:11" s="1" customFormat="1" ht="15" customHeight="1">
      <c r="B175" s="111"/>
      <c r="C175" s="88" t="s">
        <v>460</v>
      </c>
      <c r="D175" s="88"/>
      <c r="E175" s="88"/>
      <c r="F175" s="109" t="s">
        <v>439</v>
      </c>
      <c r="G175" s="88"/>
      <c r="H175" s="88" t="s">
        <v>500</v>
      </c>
      <c r="I175" s="88" t="s">
        <v>435</v>
      </c>
      <c r="J175" s="88">
        <v>50</v>
      </c>
      <c r="K175" s="134"/>
    </row>
    <row r="176" spans="2:11" s="1" customFormat="1" ht="15" customHeight="1">
      <c r="B176" s="111"/>
      <c r="C176" s="88" t="s">
        <v>458</v>
      </c>
      <c r="D176" s="88"/>
      <c r="E176" s="88"/>
      <c r="F176" s="109" t="s">
        <v>439</v>
      </c>
      <c r="G176" s="88"/>
      <c r="H176" s="88" t="s">
        <v>500</v>
      </c>
      <c r="I176" s="88" t="s">
        <v>435</v>
      </c>
      <c r="J176" s="88">
        <v>50</v>
      </c>
      <c r="K176" s="134"/>
    </row>
    <row r="177" spans="2:11" s="1" customFormat="1" ht="15" customHeight="1">
      <c r="B177" s="111"/>
      <c r="C177" s="88" t="s">
        <v>94</v>
      </c>
      <c r="D177" s="88"/>
      <c r="E177" s="88"/>
      <c r="F177" s="109" t="s">
        <v>433</v>
      </c>
      <c r="G177" s="88"/>
      <c r="H177" s="88" t="s">
        <v>501</v>
      </c>
      <c r="I177" s="88" t="s">
        <v>502</v>
      </c>
      <c r="J177" s="88"/>
      <c r="K177" s="134"/>
    </row>
    <row r="178" spans="2:11" s="1" customFormat="1" ht="15" customHeight="1">
      <c r="B178" s="111"/>
      <c r="C178" s="88" t="s">
        <v>52</v>
      </c>
      <c r="D178" s="88"/>
      <c r="E178" s="88"/>
      <c r="F178" s="109" t="s">
        <v>433</v>
      </c>
      <c r="G178" s="88"/>
      <c r="H178" s="88" t="s">
        <v>503</v>
      </c>
      <c r="I178" s="88" t="s">
        <v>504</v>
      </c>
      <c r="J178" s="88">
        <v>1</v>
      </c>
      <c r="K178" s="134"/>
    </row>
    <row r="179" spans="2:11" s="1" customFormat="1" ht="15" customHeight="1">
      <c r="B179" s="111"/>
      <c r="C179" s="88" t="s">
        <v>48</v>
      </c>
      <c r="D179" s="88"/>
      <c r="E179" s="88"/>
      <c r="F179" s="109" t="s">
        <v>433</v>
      </c>
      <c r="G179" s="88"/>
      <c r="H179" s="88" t="s">
        <v>505</v>
      </c>
      <c r="I179" s="88" t="s">
        <v>435</v>
      </c>
      <c r="J179" s="88">
        <v>20</v>
      </c>
      <c r="K179" s="134"/>
    </row>
    <row r="180" spans="2:11" s="1" customFormat="1" ht="15" customHeight="1">
      <c r="B180" s="111"/>
      <c r="C180" s="88" t="s">
        <v>49</v>
      </c>
      <c r="D180" s="88"/>
      <c r="E180" s="88"/>
      <c r="F180" s="109" t="s">
        <v>433</v>
      </c>
      <c r="G180" s="88"/>
      <c r="H180" s="88" t="s">
        <v>506</v>
      </c>
      <c r="I180" s="88" t="s">
        <v>435</v>
      </c>
      <c r="J180" s="88">
        <v>255</v>
      </c>
      <c r="K180" s="134"/>
    </row>
    <row r="181" spans="2:11" s="1" customFormat="1" ht="15" customHeight="1">
      <c r="B181" s="111"/>
      <c r="C181" s="88" t="s">
        <v>95</v>
      </c>
      <c r="D181" s="88"/>
      <c r="E181" s="88"/>
      <c r="F181" s="109" t="s">
        <v>433</v>
      </c>
      <c r="G181" s="88"/>
      <c r="H181" s="88" t="s">
        <v>398</v>
      </c>
      <c r="I181" s="88" t="s">
        <v>435</v>
      </c>
      <c r="J181" s="88">
        <v>10</v>
      </c>
      <c r="K181" s="134"/>
    </row>
    <row r="182" spans="2:11" s="1" customFormat="1" ht="15" customHeight="1">
      <c r="B182" s="111"/>
      <c r="C182" s="88" t="s">
        <v>96</v>
      </c>
      <c r="D182" s="88"/>
      <c r="E182" s="88"/>
      <c r="F182" s="109" t="s">
        <v>433</v>
      </c>
      <c r="G182" s="88"/>
      <c r="H182" s="88" t="s">
        <v>507</v>
      </c>
      <c r="I182" s="88" t="s">
        <v>468</v>
      </c>
      <c r="J182" s="88"/>
      <c r="K182" s="134"/>
    </row>
    <row r="183" spans="2:11" s="1" customFormat="1" ht="15" customHeight="1">
      <c r="B183" s="111"/>
      <c r="C183" s="88" t="s">
        <v>508</v>
      </c>
      <c r="D183" s="88"/>
      <c r="E183" s="88"/>
      <c r="F183" s="109" t="s">
        <v>433</v>
      </c>
      <c r="G183" s="88"/>
      <c r="H183" s="88" t="s">
        <v>509</v>
      </c>
      <c r="I183" s="88" t="s">
        <v>468</v>
      </c>
      <c r="J183" s="88"/>
      <c r="K183" s="134"/>
    </row>
    <row r="184" spans="2:11" s="1" customFormat="1" ht="15" customHeight="1">
      <c r="B184" s="111"/>
      <c r="C184" s="88" t="s">
        <v>497</v>
      </c>
      <c r="D184" s="88"/>
      <c r="E184" s="88"/>
      <c r="F184" s="109" t="s">
        <v>433</v>
      </c>
      <c r="G184" s="88"/>
      <c r="H184" s="88" t="s">
        <v>510</v>
      </c>
      <c r="I184" s="88" t="s">
        <v>468</v>
      </c>
      <c r="J184" s="88"/>
      <c r="K184" s="134"/>
    </row>
    <row r="185" spans="2:11" s="1" customFormat="1" ht="15" customHeight="1">
      <c r="B185" s="111"/>
      <c r="C185" s="88" t="s">
        <v>98</v>
      </c>
      <c r="D185" s="88"/>
      <c r="E185" s="88"/>
      <c r="F185" s="109" t="s">
        <v>439</v>
      </c>
      <c r="G185" s="88"/>
      <c r="H185" s="88" t="s">
        <v>511</v>
      </c>
      <c r="I185" s="88" t="s">
        <v>435</v>
      </c>
      <c r="J185" s="88">
        <v>50</v>
      </c>
      <c r="K185" s="134"/>
    </row>
    <row r="186" spans="2:11" s="1" customFormat="1" ht="15" customHeight="1">
      <c r="B186" s="111"/>
      <c r="C186" s="88" t="s">
        <v>512</v>
      </c>
      <c r="D186" s="88"/>
      <c r="E186" s="88"/>
      <c r="F186" s="109" t="s">
        <v>439</v>
      </c>
      <c r="G186" s="88"/>
      <c r="H186" s="88" t="s">
        <v>513</v>
      </c>
      <c r="I186" s="88" t="s">
        <v>514</v>
      </c>
      <c r="J186" s="88"/>
      <c r="K186" s="134"/>
    </row>
    <row r="187" spans="2:11" s="1" customFormat="1" ht="15" customHeight="1">
      <c r="B187" s="111"/>
      <c r="C187" s="88" t="s">
        <v>515</v>
      </c>
      <c r="D187" s="88"/>
      <c r="E187" s="88"/>
      <c r="F187" s="109" t="s">
        <v>439</v>
      </c>
      <c r="G187" s="88"/>
      <c r="H187" s="88" t="s">
        <v>516</v>
      </c>
      <c r="I187" s="88" t="s">
        <v>514</v>
      </c>
      <c r="J187" s="88"/>
      <c r="K187" s="134"/>
    </row>
    <row r="188" spans="2:11" s="1" customFormat="1" ht="15" customHeight="1">
      <c r="B188" s="111"/>
      <c r="C188" s="88" t="s">
        <v>517</v>
      </c>
      <c r="D188" s="88"/>
      <c r="E188" s="88"/>
      <c r="F188" s="109" t="s">
        <v>439</v>
      </c>
      <c r="G188" s="88"/>
      <c r="H188" s="88" t="s">
        <v>518</v>
      </c>
      <c r="I188" s="88" t="s">
        <v>514</v>
      </c>
      <c r="J188" s="88"/>
      <c r="K188" s="134"/>
    </row>
    <row r="189" spans="2:11" s="1" customFormat="1" ht="15" customHeight="1">
      <c r="B189" s="111"/>
      <c r="C189" s="147" t="s">
        <v>519</v>
      </c>
      <c r="D189" s="88"/>
      <c r="E189" s="88"/>
      <c r="F189" s="109" t="s">
        <v>439</v>
      </c>
      <c r="G189" s="88"/>
      <c r="H189" s="88" t="s">
        <v>520</v>
      </c>
      <c r="I189" s="88" t="s">
        <v>521</v>
      </c>
      <c r="J189" s="148" t="s">
        <v>522</v>
      </c>
      <c r="K189" s="134"/>
    </row>
    <row r="190" spans="2:11" s="1" customFormat="1" ht="15" customHeight="1">
      <c r="B190" s="111"/>
      <c r="C190" s="147" t="s">
        <v>37</v>
      </c>
      <c r="D190" s="88"/>
      <c r="E190" s="88"/>
      <c r="F190" s="109" t="s">
        <v>433</v>
      </c>
      <c r="G190" s="88"/>
      <c r="H190" s="85" t="s">
        <v>523</v>
      </c>
      <c r="I190" s="88" t="s">
        <v>524</v>
      </c>
      <c r="J190" s="88"/>
      <c r="K190" s="134"/>
    </row>
    <row r="191" spans="2:11" s="1" customFormat="1" ht="15" customHeight="1">
      <c r="B191" s="111"/>
      <c r="C191" s="147" t="s">
        <v>525</v>
      </c>
      <c r="D191" s="88"/>
      <c r="E191" s="88"/>
      <c r="F191" s="109" t="s">
        <v>433</v>
      </c>
      <c r="G191" s="88"/>
      <c r="H191" s="88" t="s">
        <v>526</v>
      </c>
      <c r="I191" s="88" t="s">
        <v>468</v>
      </c>
      <c r="J191" s="88"/>
      <c r="K191" s="134"/>
    </row>
    <row r="192" spans="2:11" s="1" customFormat="1" ht="15" customHeight="1">
      <c r="B192" s="111"/>
      <c r="C192" s="147" t="s">
        <v>527</v>
      </c>
      <c r="D192" s="88"/>
      <c r="E192" s="88"/>
      <c r="F192" s="109" t="s">
        <v>433</v>
      </c>
      <c r="G192" s="88"/>
      <c r="H192" s="88" t="s">
        <v>528</v>
      </c>
      <c r="I192" s="88" t="s">
        <v>468</v>
      </c>
      <c r="J192" s="88"/>
      <c r="K192" s="134"/>
    </row>
    <row r="193" spans="2:11" s="1" customFormat="1" ht="15" customHeight="1">
      <c r="B193" s="111"/>
      <c r="C193" s="147" t="s">
        <v>529</v>
      </c>
      <c r="D193" s="88"/>
      <c r="E193" s="88"/>
      <c r="F193" s="109" t="s">
        <v>439</v>
      </c>
      <c r="G193" s="88"/>
      <c r="H193" s="88" t="s">
        <v>530</v>
      </c>
      <c r="I193" s="88" t="s">
        <v>468</v>
      </c>
      <c r="J193" s="88"/>
      <c r="K193" s="134"/>
    </row>
    <row r="194" spans="2:11" s="1" customFormat="1" ht="15" customHeight="1">
      <c r="B194" s="140"/>
      <c r="C194" s="149"/>
      <c r="D194" s="120"/>
      <c r="E194" s="120"/>
      <c r="F194" s="120"/>
      <c r="G194" s="120"/>
      <c r="H194" s="120"/>
      <c r="I194" s="120"/>
      <c r="J194" s="120"/>
      <c r="K194" s="141"/>
    </row>
    <row r="195" spans="2:11" s="1" customFormat="1" ht="18.75" customHeight="1">
      <c r="B195" s="122"/>
      <c r="C195" s="132"/>
      <c r="D195" s="132"/>
      <c r="E195" s="132"/>
      <c r="F195" s="142"/>
      <c r="G195" s="132"/>
      <c r="H195" s="132"/>
      <c r="I195" s="132"/>
      <c r="J195" s="132"/>
      <c r="K195" s="122"/>
    </row>
    <row r="196" spans="2:11" s="1" customFormat="1" ht="18.75" customHeight="1">
      <c r="B196" s="122"/>
      <c r="C196" s="132"/>
      <c r="D196" s="132"/>
      <c r="E196" s="132"/>
      <c r="F196" s="142"/>
      <c r="G196" s="132"/>
      <c r="H196" s="132"/>
      <c r="I196" s="132"/>
      <c r="J196" s="132"/>
      <c r="K196" s="122"/>
    </row>
    <row r="197" spans="2:11" s="1" customFormat="1" ht="18.75" customHeight="1">
      <c r="B197" s="95"/>
      <c r="C197" s="95"/>
      <c r="D197" s="95"/>
      <c r="E197" s="95"/>
      <c r="F197" s="95"/>
      <c r="G197" s="95"/>
      <c r="H197" s="95"/>
      <c r="I197" s="95"/>
      <c r="J197" s="95"/>
      <c r="K197" s="95"/>
    </row>
    <row r="198" spans="2:11" s="1" customFormat="1" ht="12">
      <c r="B198" s="77"/>
      <c r="C198" s="78"/>
      <c r="D198" s="78"/>
      <c r="E198" s="78"/>
      <c r="F198" s="78"/>
      <c r="G198" s="78"/>
      <c r="H198" s="78"/>
      <c r="I198" s="78"/>
      <c r="J198" s="78"/>
      <c r="K198" s="79"/>
    </row>
    <row r="199" spans="2:11" s="1" customFormat="1" ht="20.5">
      <c r="B199" s="80"/>
      <c r="C199" s="440" t="s">
        <v>531</v>
      </c>
      <c r="D199" s="440"/>
      <c r="E199" s="440"/>
      <c r="F199" s="440"/>
      <c r="G199" s="440"/>
      <c r="H199" s="440"/>
      <c r="I199" s="440"/>
      <c r="J199" s="440"/>
      <c r="K199" s="81"/>
    </row>
    <row r="200" spans="2:11" s="1" customFormat="1" ht="25.5" customHeight="1">
      <c r="B200" s="80"/>
      <c r="C200" s="150" t="s">
        <v>532</v>
      </c>
      <c r="D200" s="150"/>
      <c r="E200" s="150"/>
      <c r="F200" s="150" t="s">
        <v>533</v>
      </c>
      <c r="G200" s="151"/>
      <c r="H200" s="446" t="s">
        <v>534</v>
      </c>
      <c r="I200" s="446"/>
      <c r="J200" s="446"/>
      <c r="K200" s="81"/>
    </row>
    <row r="201" spans="2:11" s="1" customFormat="1" ht="5.25" customHeight="1">
      <c r="B201" s="111"/>
      <c r="C201" s="106"/>
      <c r="D201" s="106"/>
      <c r="E201" s="106"/>
      <c r="F201" s="106"/>
      <c r="G201" s="132"/>
      <c r="H201" s="106"/>
      <c r="I201" s="106"/>
      <c r="J201" s="106"/>
      <c r="K201" s="134"/>
    </row>
    <row r="202" spans="2:11" s="1" customFormat="1" ht="15" customHeight="1">
      <c r="B202" s="111"/>
      <c r="C202" s="88" t="s">
        <v>524</v>
      </c>
      <c r="D202" s="88"/>
      <c r="E202" s="88"/>
      <c r="F202" s="109" t="s">
        <v>38</v>
      </c>
      <c r="G202" s="88"/>
      <c r="H202" s="445" t="s">
        <v>535</v>
      </c>
      <c r="I202" s="445"/>
      <c r="J202" s="445"/>
      <c r="K202" s="134"/>
    </row>
    <row r="203" spans="2:11" s="1" customFormat="1" ht="15" customHeight="1">
      <c r="B203" s="111"/>
      <c r="C203" s="88"/>
      <c r="D203" s="88"/>
      <c r="E203" s="88"/>
      <c r="F203" s="109" t="s">
        <v>39</v>
      </c>
      <c r="G203" s="88"/>
      <c r="H203" s="445" t="s">
        <v>536</v>
      </c>
      <c r="I203" s="445"/>
      <c r="J203" s="445"/>
      <c r="K203" s="134"/>
    </row>
    <row r="204" spans="2:11" s="1" customFormat="1" ht="15" customHeight="1">
      <c r="B204" s="111"/>
      <c r="C204" s="88"/>
      <c r="D204" s="88"/>
      <c r="E204" s="88"/>
      <c r="F204" s="109" t="s">
        <v>42</v>
      </c>
      <c r="G204" s="88"/>
      <c r="H204" s="445" t="s">
        <v>537</v>
      </c>
      <c r="I204" s="445"/>
      <c r="J204" s="445"/>
      <c r="K204" s="134"/>
    </row>
    <row r="205" spans="2:11" s="1" customFormat="1" ht="15" customHeight="1">
      <c r="B205" s="111"/>
      <c r="C205" s="88"/>
      <c r="D205" s="88"/>
      <c r="E205" s="88"/>
      <c r="F205" s="109" t="s">
        <v>40</v>
      </c>
      <c r="G205" s="88"/>
      <c r="H205" s="445" t="s">
        <v>538</v>
      </c>
      <c r="I205" s="445"/>
      <c r="J205" s="445"/>
      <c r="K205" s="134"/>
    </row>
    <row r="206" spans="2:11" s="1" customFormat="1" ht="15" customHeight="1">
      <c r="B206" s="111"/>
      <c r="C206" s="88"/>
      <c r="D206" s="88"/>
      <c r="E206" s="88"/>
      <c r="F206" s="109" t="s">
        <v>41</v>
      </c>
      <c r="G206" s="88"/>
      <c r="H206" s="445" t="s">
        <v>539</v>
      </c>
      <c r="I206" s="445"/>
      <c r="J206" s="445"/>
      <c r="K206" s="134"/>
    </row>
    <row r="207" spans="2:11" s="1" customFormat="1" ht="15" customHeight="1">
      <c r="B207" s="111"/>
      <c r="C207" s="88"/>
      <c r="D207" s="88"/>
      <c r="E207" s="88"/>
      <c r="F207" s="109"/>
      <c r="G207" s="88"/>
      <c r="H207" s="88"/>
      <c r="I207" s="88"/>
      <c r="J207" s="88"/>
      <c r="K207" s="134"/>
    </row>
    <row r="208" spans="2:11" s="1" customFormat="1" ht="15" customHeight="1">
      <c r="B208" s="111"/>
      <c r="C208" s="88" t="s">
        <v>480</v>
      </c>
      <c r="D208" s="88"/>
      <c r="E208" s="88"/>
      <c r="F208" s="109" t="s">
        <v>73</v>
      </c>
      <c r="G208" s="88"/>
      <c r="H208" s="445" t="s">
        <v>540</v>
      </c>
      <c r="I208" s="445"/>
      <c r="J208" s="445"/>
      <c r="K208" s="134"/>
    </row>
    <row r="209" spans="2:11" s="1" customFormat="1" ht="15" customHeight="1">
      <c r="B209" s="111"/>
      <c r="C209" s="88"/>
      <c r="D209" s="88"/>
      <c r="E209" s="88"/>
      <c r="F209" s="109" t="s">
        <v>376</v>
      </c>
      <c r="G209" s="88"/>
      <c r="H209" s="445" t="s">
        <v>377</v>
      </c>
      <c r="I209" s="445"/>
      <c r="J209" s="445"/>
      <c r="K209" s="134"/>
    </row>
    <row r="210" spans="2:11" s="1" customFormat="1" ht="15" customHeight="1">
      <c r="B210" s="111"/>
      <c r="C210" s="88"/>
      <c r="D210" s="88"/>
      <c r="E210" s="88"/>
      <c r="F210" s="109" t="s">
        <v>374</v>
      </c>
      <c r="G210" s="88"/>
      <c r="H210" s="445" t="s">
        <v>541</v>
      </c>
      <c r="I210" s="445"/>
      <c r="J210" s="445"/>
      <c r="K210" s="134"/>
    </row>
    <row r="211" spans="2:11" s="1" customFormat="1" ht="15" customHeight="1">
      <c r="B211" s="152"/>
      <c r="C211" s="88"/>
      <c r="D211" s="88"/>
      <c r="E211" s="88"/>
      <c r="F211" s="109" t="s">
        <v>378</v>
      </c>
      <c r="G211" s="147"/>
      <c r="H211" s="444" t="s">
        <v>379</v>
      </c>
      <c r="I211" s="444"/>
      <c r="J211" s="444"/>
      <c r="K211" s="153"/>
    </row>
    <row r="212" spans="2:11" s="1" customFormat="1" ht="15" customHeight="1">
      <c r="B212" s="152"/>
      <c r="C212" s="88"/>
      <c r="D212" s="88"/>
      <c r="E212" s="88"/>
      <c r="F212" s="109" t="s">
        <v>380</v>
      </c>
      <c r="G212" s="147"/>
      <c r="H212" s="444" t="s">
        <v>542</v>
      </c>
      <c r="I212" s="444"/>
      <c r="J212" s="444"/>
      <c r="K212" s="153"/>
    </row>
    <row r="213" spans="2:11" s="1" customFormat="1" ht="15" customHeight="1">
      <c r="B213" s="152"/>
      <c r="C213" s="88"/>
      <c r="D213" s="88"/>
      <c r="E213" s="88"/>
      <c r="F213" s="109"/>
      <c r="G213" s="147"/>
      <c r="H213" s="138"/>
      <c r="I213" s="138"/>
      <c r="J213" s="138"/>
      <c r="K213" s="153"/>
    </row>
    <row r="214" spans="2:11" s="1" customFormat="1" ht="15" customHeight="1">
      <c r="B214" s="152"/>
      <c r="C214" s="88" t="s">
        <v>504</v>
      </c>
      <c r="D214" s="88"/>
      <c r="E214" s="88"/>
      <c r="F214" s="109">
        <v>1</v>
      </c>
      <c r="G214" s="147"/>
      <c r="H214" s="444" t="s">
        <v>543</v>
      </c>
      <c r="I214" s="444"/>
      <c r="J214" s="444"/>
      <c r="K214" s="153"/>
    </row>
    <row r="215" spans="2:11" s="1" customFormat="1" ht="15" customHeight="1">
      <c r="B215" s="152"/>
      <c r="C215" s="88"/>
      <c r="D215" s="88"/>
      <c r="E215" s="88"/>
      <c r="F215" s="109">
        <v>2</v>
      </c>
      <c r="G215" s="147"/>
      <c r="H215" s="444" t="s">
        <v>544</v>
      </c>
      <c r="I215" s="444"/>
      <c r="J215" s="444"/>
      <c r="K215" s="153"/>
    </row>
    <row r="216" spans="2:11" s="1" customFormat="1" ht="15" customHeight="1">
      <c r="B216" s="152"/>
      <c r="C216" s="88"/>
      <c r="D216" s="88"/>
      <c r="E216" s="88"/>
      <c r="F216" s="109">
        <v>3</v>
      </c>
      <c r="G216" s="147"/>
      <c r="H216" s="444" t="s">
        <v>545</v>
      </c>
      <c r="I216" s="444"/>
      <c r="J216" s="444"/>
      <c r="K216" s="153"/>
    </row>
    <row r="217" spans="2:11" s="1" customFormat="1" ht="15" customHeight="1">
      <c r="B217" s="152"/>
      <c r="C217" s="88"/>
      <c r="D217" s="88"/>
      <c r="E217" s="88"/>
      <c r="F217" s="109">
        <v>4</v>
      </c>
      <c r="G217" s="147"/>
      <c r="H217" s="444" t="s">
        <v>546</v>
      </c>
      <c r="I217" s="444"/>
      <c r="J217" s="444"/>
      <c r="K217" s="153"/>
    </row>
    <row r="218" spans="2:11" s="1" customFormat="1" ht="12.75" customHeight="1">
      <c r="B218" s="154"/>
      <c r="C218" s="155"/>
      <c r="D218" s="155"/>
      <c r="E218" s="155"/>
      <c r="F218" s="155"/>
      <c r="G218" s="155"/>
      <c r="H218" s="155"/>
      <c r="I218" s="155"/>
      <c r="J218" s="155"/>
      <c r="K218" s="156"/>
    </row>
  </sheetData>
  <sheetProtection algorithmName="SHA-512" hashValue="LdY/54p8lw1gFbFubdiUkgSRlYnJrjlqRiqC1BZCPigNLsawmWTpRrUJr8Ln3f3nyBJE6J1LpxFczKtCkZpZlQ==" saltValue="ywPTuyRy64/sIlJYy//ZuA==" spinCount="100000" sheet="1" formatCells="0" formatColumns="0" formatRows="0" insertColumns="0" insertRows="0" insertHyperlinks="0" deleteColumns="0" deleteRows="0" sort="0" autoFilter="0" pivotTables="0"/>
  <mergeCells count="77">
    <mergeCell ref="C102:J102"/>
    <mergeCell ref="C122:J122"/>
    <mergeCell ref="C147:J147"/>
    <mergeCell ref="C165:J165"/>
    <mergeCell ref="C199:J199"/>
    <mergeCell ref="H200:J200"/>
    <mergeCell ref="H202:J202"/>
    <mergeCell ref="H203:J203"/>
    <mergeCell ref="H204:J204"/>
    <mergeCell ref="H205:J205"/>
    <mergeCell ref="H206:J206"/>
    <mergeCell ref="H208:J208"/>
    <mergeCell ref="H209:J209"/>
    <mergeCell ref="H210:J210"/>
    <mergeCell ref="H211:J211"/>
    <mergeCell ref="H212:J212"/>
    <mergeCell ref="H214:J214"/>
    <mergeCell ref="H215:J215"/>
    <mergeCell ref="H216:J216"/>
    <mergeCell ref="H217:J217"/>
    <mergeCell ref="D47:J47"/>
    <mergeCell ref="E48:J48"/>
    <mergeCell ref="E49:J49"/>
    <mergeCell ref="E50:J50"/>
    <mergeCell ref="D51:J51"/>
    <mergeCell ref="C52:J52"/>
    <mergeCell ref="C54:J54"/>
    <mergeCell ref="C55:J55"/>
    <mergeCell ref="C57:J57"/>
    <mergeCell ref="D58:J58"/>
    <mergeCell ref="D59:J59"/>
    <mergeCell ref="D60:J60"/>
    <mergeCell ref="D61:J61"/>
    <mergeCell ref="D62:J62"/>
    <mergeCell ref="D63:J63"/>
    <mergeCell ref="D65:J65"/>
    <mergeCell ref="D66:J66"/>
    <mergeCell ref="D67:J67"/>
    <mergeCell ref="D68:J68"/>
    <mergeCell ref="D69:J69"/>
    <mergeCell ref="D70:J70"/>
    <mergeCell ref="C75:J75"/>
    <mergeCell ref="C9:J9"/>
    <mergeCell ref="D10:J10"/>
    <mergeCell ref="D11:J11"/>
    <mergeCell ref="D15:J15"/>
    <mergeCell ref="D16:J16"/>
    <mergeCell ref="D17:J17"/>
    <mergeCell ref="F18:J18"/>
    <mergeCell ref="F19:J19"/>
    <mergeCell ref="F20:J20"/>
    <mergeCell ref="F21:J21"/>
    <mergeCell ref="F22:J22"/>
    <mergeCell ref="F23:J23"/>
    <mergeCell ref="C25:J25"/>
    <mergeCell ref="C26:J26"/>
    <mergeCell ref="D27:J27"/>
    <mergeCell ref="D28:J28"/>
    <mergeCell ref="D30:J30"/>
    <mergeCell ref="D31:J31"/>
    <mergeCell ref="D33:J33"/>
    <mergeCell ref="G44:J44"/>
    <mergeCell ref="G45:J45"/>
    <mergeCell ref="C3:J3"/>
    <mergeCell ref="C4:J4"/>
    <mergeCell ref="C6:J6"/>
    <mergeCell ref="C7:J7"/>
    <mergeCell ref="G39:J39"/>
    <mergeCell ref="G40:J40"/>
    <mergeCell ref="G41:J41"/>
    <mergeCell ref="G42:J42"/>
    <mergeCell ref="G43:J43"/>
    <mergeCell ref="D34:J34"/>
    <mergeCell ref="D35:J35"/>
    <mergeCell ref="G36:J36"/>
    <mergeCell ref="G37:J37"/>
    <mergeCell ref="G38:J38"/>
  </mergeCells>
  <pageMargins left="0.59027779999999996" right="0.59027779999999996" top="0.59027779999999996" bottom="0.59027779999999996" header="0" footer="0"/>
  <pageSetup paperSize="9" scale="7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9</vt:i4>
      </vt:variant>
    </vt:vector>
  </HeadingPairs>
  <TitlesOfParts>
    <vt:vector size="14" baseType="lpstr">
      <vt:lpstr>Rekapitulace stavby</vt:lpstr>
      <vt:lpstr>Bourací prác...</vt:lpstr>
      <vt:lpstr>Stavební prá...</vt:lpstr>
      <vt:lpstr>Vedlejší roz...</vt:lpstr>
      <vt:lpstr>Pokyny pro vyplnění</vt:lpstr>
      <vt:lpstr>'Bourací prác...'!Názvy_tisku</vt:lpstr>
      <vt:lpstr>'Rekapitulace stavby'!Názvy_tisku</vt:lpstr>
      <vt:lpstr>'Stavební prá...'!Názvy_tisku</vt:lpstr>
      <vt:lpstr>'Vedlejší roz...'!Názvy_tisku</vt:lpstr>
      <vt:lpstr>'Bourací prác...'!Oblast_tisku</vt:lpstr>
      <vt:lpstr>'Pokyny pro vyplnění'!Oblast_tisku</vt:lpstr>
      <vt:lpstr>'Rekapitulace stavby'!Oblast_tisku</vt:lpstr>
      <vt:lpstr>'Stavební prá...'!Oblast_tisku</vt:lpstr>
      <vt:lpstr>'Vedlejší roz...'!Oblast_tisku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DESKTOP-EMIL4OH\M</dc:creator>
  <cp:lastModifiedBy>info</cp:lastModifiedBy>
  <dcterms:created xsi:type="dcterms:W3CDTF">2021-07-13T07:01:59Z</dcterms:created>
  <dcterms:modified xsi:type="dcterms:W3CDTF">2021-07-21T08:54:48Z</dcterms:modified>
</cp:coreProperties>
</file>